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/>
  <mc:AlternateContent xmlns:mc="http://schemas.openxmlformats.org/markup-compatibility/2006">
    <mc:Choice Requires="x15">
      <x15ac:absPath xmlns:x15ac="http://schemas.microsoft.com/office/spreadsheetml/2010/11/ac" url="https://mst239701.sharepoint.com/sites/Files/05GEAKDaten/02_M+K/"/>
    </mc:Choice>
  </mc:AlternateContent>
  <xr:revisionPtr revIDLastSave="137" documentId="8_{C8A732AB-39A0-4230-AF4C-1BFEAAA27879}" xr6:coauthVersionLast="47" xr6:coauthVersionMax="47" xr10:uidLastSave="{232FFB73-7171-4985-9CE0-ACAC6C469596}"/>
  <bookViews>
    <workbookView xWindow="-108" yWindow="-108" windowWidth="23256" windowHeight="13896" xr2:uid="{C03ABDDF-9D32-4DDD-ACD6-B9D66A6640D4}"/>
  </bookViews>
  <sheets>
    <sheet name="DE-GEE-Tool" sheetId="3" r:id="rId1"/>
    <sheet name="FR-GEE-Tool" sheetId="2" r:id="rId2"/>
    <sheet name="IT-GEE-Tool" sheetId="1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32" i="3" l="1"/>
  <c r="H31" i="3"/>
  <c r="E22" i="3"/>
  <c r="D22" i="3"/>
  <c r="C22" i="3"/>
  <c r="E21" i="3"/>
  <c r="D21" i="3"/>
  <c r="C21" i="3"/>
  <c r="H18" i="3"/>
  <c r="G18" i="3"/>
  <c r="H15" i="3"/>
  <c r="H16" i="3" s="1"/>
  <c r="H17" i="3" s="1"/>
  <c r="G15" i="3"/>
  <c r="G16" i="3" s="1"/>
  <c r="G17" i="3" s="1"/>
  <c r="F15" i="3"/>
  <c r="F16" i="3" s="1"/>
  <c r="F17" i="3" s="1"/>
  <c r="F18" i="3" s="1"/>
  <c r="E15" i="3"/>
  <c r="E16" i="3" s="1"/>
  <c r="E17" i="3" s="1"/>
  <c r="E18" i="3" s="1"/>
  <c r="I9" i="3"/>
  <c r="H32" i="2"/>
  <c r="H31" i="2"/>
  <c r="E22" i="2"/>
  <c r="D22" i="2"/>
  <c r="C22" i="2"/>
  <c r="E21" i="2"/>
  <c r="D21" i="2"/>
  <c r="C21" i="2"/>
  <c r="H18" i="2"/>
  <c r="G18" i="2"/>
  <c r="F18" i="2"/>
  <c r="E18" i="2"/>
  <c r="H15" i="2"/>
  <c r="H16" i="2" s="1"/>
  <c r="H17" i="2" s="1"/>
  <c r="G15" i="2"/>
  <c r="G16" i="2" s="1"/>
  <c r="G17" i="2" s="1"/>
  <c r="F15" i="2"/>
  <c r="F16" i="2" s="1"/>
  <c r="F17" i="2" s="1"/>
  <c r="E15" i="2"/>
  <c r="E16" i="2" s="1"/>
  <c r="E17" i="2" s="1"/>
  <c r="I9" i="2"/>
  <c r="F21" i="2" l="1"/>
  <c r="F22" i="2"/>
  <c r="F21" i="3"/>
  <c r="F22" i="3"/>
  <c r="D15" i="3"/>
  <c r="D16" i="3" s="1"/>
  <c r="D17" i="3" s="1"/>
  <c r="D18" i="3" s="1"/>
  <c r="C15" i="3"/>
  <c r="C16" i="3" s="1"/>
  <c r="C17" i="3" s="1"/>
  <c r="C18" i="3" s="1"/>
  <c r="C15" i="2" l="1"/>
  <c r="C16" i="2" s="1"/>
  <c r="C17" i="2" s="1"/>
  <c r="C18" i="2" s="1"/>
  <c r="D15" i="2"/>
  <c r="D16" i="2" s="1"/>
  <c r="D17" i="2" s="1"/>
  <c r="D18" i="2" s="1"/>
  <c r="F15" i="1"/>
  <c r="F16" i="1" s="1"/>
  <c r="G15" i="1"/>
  <c r="G16" i="1" s="1"/>
  <c r="H15" i="1"/>
  <c r="H16" i="1" s="1"/>
  <c r="E22" i="1" l="1"/>
  <c r="D22" i="1"/>
  <c r="C22" i="1"/>
  <c r="D21" i="1"/>
  <c r="E21" i="1"/>
  <c r="C21" i="1"/>
  <c r="H32" i="1"/>
  <c r="H31" i="1"/>
  <c r="I9" i="1"/>
  <c r="H17" i="1"/>
  <c r="H18" i="1" s="1"/>
  <c r="F21" i="1" l="1"/>
  <c r="F22" i="1"/>
  <c r="G17" i="1"/>
  <c r="G18" i="1" s="1"/>
  <c r="F17" i="1"/>
  <c r="F18" i="1" s="1"/>
  <c r="D15" i="1" l="1"/>
  <c r="D16" i="1" s="1"/>
  <c r="D17" i="1" s="1"/>
  <c r="D18" i="1" s="1"/>
  <c r="E15" i="1"/>
  <c r="E16" i="1" s="1"/>
  <c r="E17" i="1" s="1"/>
  <c r="E18" i="1" s="1"/>
  <c r="C15" i="1"/>
  <c r="C16" i="1" l="1"/>
  <c r="C17" i="1" s="1"/>
  <c r="C18" i="1" s="1"/>
</calcChain>
</file>

<file path=xl/sharedStrings.xml><?xml version="1.0" encoding="utf-8"?>
<sst xmlns="http://schemas.openxmlformats.org/spreadsheetml/2006/main" count="249" uniqueCount="145">
  <si>
    <r>
      <t xml:space="preserve">GEAK </t>
    </r>
    <r>
      <rPr>
        <sz val="10"/>
        <rFont val="Calibri"/>
        <family val="2"/>
      </rPr>
      <t>FS</t>
    </r>
    <r>
      <rPr>
        <sz val="10"/>
        <color theme="1"/>
        <rFont val="Calibri"/>
        <family val="2"/>
      </rPr>
      <t>, FHNW</t>
    </r>
  </si>
  <si>
    <t>Abschätzung der neuen Klasseneinteilung</t>
  </si>
  <si>
    <t>V1.0, Aug. 2026</t>
  </si>
  <si>
    <t>für die Gesamtenergieeffizienz GEE, GEAK Tool v7.0</t>
  </si>
  <si>
    <t>(gültig bis 30. September 2026)</t>
  </si>
  <si>
    <t>Basisdaten</t>
  </si>
  <si>
    <t>Zone 1</t>
  </si>
  <si>
    <t>Zone 2</t>
  </si>
  <si>
    <t>Zone 3</t>
  </si>
  <si>
    <t>Nutzung</t>
  </si>
  <si>
    <t>Einfamilienhaus (Kat. II)</t>
  </si>
  <si>
    <t xml:space="preserve"> --- </t>
  </si>
  <si>
    <t>Total</t>
  </si>
  <si>
    <t>Energiebezugsfläche, m2</t>
  </si>
  <si>
    <t>Klassierung GEE (v7.0)</t>
  </si>
  <si>
    <t>Ist-Zustand</t>
  </si>
  <si>
    <t>Var. 1</t>
  </si>
  <si>
    <t>Var. 2</t>
  </si>
  <si>
    <t>Var. 3</t>
  </si>
  <si>
    <t>Var. 4</t>
  </si>
  <si>
    <t>Var. 5</t>
  </si>
  <si>
    <t>Grenzwert Eff. Gebäudehülle (v6.11)</t>
  </si>
  <si>
    <r>
      <t>kWh/(m</t>
    </r>
    <r>
      <rPr>
        <vertAlign val="superscript"/>
        <sz val="10"/>
        <color theme="1"/>
        <rFont val="Calibri"/>
        <family val="2"/>
      </rPr>
      <t>2</t>
    </r>
    <r>
      <rPr>
        <sz val="10"/>
        <color theme="1"/>
        <rFont val="Calibri"/>
        <family val="2"/>
      </rPr>
      <t xml:space="preserve"> a)</t>
    </r>
  </si>
  <si>
    <t>Effizienz Gesamtenergie (v6.11)</t>
  </si>
  <si>
    <t>Grenzwert GEE (v7.0)</t>
  </si>
  <si>
    <t>Kennwert GEE (v7.0)</t>
  </si>
  <si>
    <t>Klassierung GEE</t>
  </si>
  <si>
    <t>Nebenrechnung ausbleden</t>
  </si>
  <si>
    <t>fl.gemittelt</t>
  </si>
  <si>
    <t>Qww,Mischnutzung</t>
  </si>
  <si>
    <t>kWh/(m2 h)</t>
  </si>
  <si>
    <t>Qel,Mischnutzung</t>
  </si>
  <si>
    <t>Anleitung</t>
  </si>
  <si>
    <t>Farbcodierung</t>
  </si>
  <si>
    <t>Auswahlliste</t>
  </si>
  <si>
    <t>Werte aus GEAK übertragen</t>
  </si>
  <si>
    <r>
      <t xml:space="preserve">Übertrag aus GEAK </t>
    </r>
    <r>
      <rPr>
        <b/>
        <sz val="10"/>
        <rFont val="Calibri"/>
        <family val="2"/>
      </rPr>
      <t>Tool (v6.11)</t>
    </r>
  </si>
  <si>
    <t>Grenzwert Effizienz Gebäudehülle (Qh,li SIA 380/1:2016)</t>
  </si>
  <si>
    <t>Effizienz Gesamtenergie</t>
  </si>
  <si>
    <t>Gebäudenutzungen</t>
  </si>
  <si>
    <t>Qww,ref</t>
  </si>
  <si>
    <t>Qel, ref</t>
  </si>
  <si>
    <t>kWh/(m2 a)</t>
  </si>
  <si>
    <t>Mehrfamilienhaus (Kat. I)</t>
  </si>
  <si>
    <t>Hotel (Kat. I)</t>
  </si>
  <si>
    <t>Büro(Verwaltung (Kat. III)</t>
  </si>
  <si>
    <t>Schule (Kat. IV)</t>
  </si>
  <si>
    <t>Verkauf (Kat. V)</t>
  </si>
  <si>
    <t>Restaurant (Kat. VI)</t>
  </si>
  <si>
    <t xml:space="preserve"> </t>
  </si>
  <si>
    <t>Disclaimer</t>
  </si>
  <si>
    <t>Klasseneinteilung GEE, GEAK Tool v7.0</t>
  </si>
  <si>
    <t xml:space="preserve">Die mit diesem Tool gerechnete Klassierung ist unverbindlich, da es nur die wichtigsten Änderungen der Kodifizierung GEAK v3.0 abbildet. Die definitive Klasse kann erst ab dem 1. Oktober 2026 - dem GoLive der GEAK Tool Version 7.0 - bestimmt werden. </t>
  </si>
  <si>
    <t>Klasse</t>
  </si>
  <si>
    <t>Gesamtenergie-effizienz GEE,%</t>
  </si>
  <si>
    <t>Minimum</t>
  </si>
  <si>
    <t>Maximum</t>
  </si>
  <si>
    <t>A</t>
  </si>
  <si>
    <t>&gt; 0</t>
  </si>
  <si>
    <t>B</t>
  </si>
  <si>
    <t>&gt; 50</t>
  </si>
  <si>
    <t>C</t>
  </si>
  <si>
    <t>&gt; 100</t>
  </si>
  <si>
    <t>D</t>
  </si>
  <si>
    <t>&gt; 175</t>
  </si>
  <si>
    <t>E</t>
  </si>
  <si>
    <t>&gt; 250</t>
  </si>
  <si>
    <t>F</t>
  </si>
  <si>
    <t>&gt; 325</t>
  </si>
  <si>
    <t>G</t>
  </si>
  <si>
    <t>&gt; 400</t>
  </si>
  <si>
    <t>∞</t>
  </si>
  <si>
    <t>Valore limite dell’efficienza dell’involucro (Qh,li SIA 380/1:2016)</t>
  </si>
  <si>
    <t>Estimation de la nouvelle classification</t>
  </si>
  <si>
    <t>pour l'efficacité énergétique globale (EEG), outil CECB v7.0</t>
  </si>
  <si>
    <t>(valable jusqu'au 30 septembre 2026)</t>
  </si>
  <si>
    <t>V1.0, août 2026</t>
  </si>
  <si>
    <t>Données de base</t>
  </si>
  <si>
    <t>Affectation</t>
  </si>
  <si>
    <t>Habitat collectif (Cat. I)</t>
  </si>
  <si>
    <t>Habitat individuel (Cat. II)</t>
  </si>
  <si>
    <t>Hôtel (Cat. I)</t>
  </si>
  <si>
    <t>Bureaux/administration (Cat. III)</t>
  </si>
  <si>
    <t>École (Cat. IV)</t>
  </si>
  <si>
    <t>Commerce (Cat. V)</t>
  </si>
  <si>
    <t>Restauration (Cat. VI)</t>
  </si>
  <si>
    <r>
      <t>Surface de référence énergétique, m</t>
    </r>
    <r>
      <rPr>
        <vertAlign val="superscript"/>
        <sz val="10"/>
        <color theme="1"/>
        <rFont val="Calibri"/>
        <family val="2"/>
      </rPr>
      <t>2</t>
    </r>
  </si>
  <si>
    <t>Classification EEG (v7.0)</t>
  </si>
  <si>
    <t>État  initial</t>
  </si>
  <si>
    <t>Eff. énergétique globale (v6.11)</t>
  </si>
  <si>
    <t>Valeur limite EEG (v7.0)</t>
  </si>
  <si>
    <t>Indice EEG (v7.0)</t>
  </si>
  <si>
    <t>Instructions</t>
  </si>
  <si>
    <t>Code couleur</t>
  </si>
  <si>
    <t>Liste déroulante</t>
  </si>
  <si>
    <t>Valeurs à reprendre du CECB</t>
  </si>
  <si>
    <t>Valeurs à reprendre de l’outil CECB (v6.11)</t>
  </si>
  <si>
    <t>Efficacité énergétique globale (état initial et variantes)</t>
  </si>
  <si>
    <t>Valeur limite de l’efficacité de l’enveloppe du bâtiment (Qh,li SIA 380/1:2016)</t>
  </si>
  <si>
    <t>Avertissement</t>
  </si>
  <si>
    <r>
      <t>La classe calculée à l’aide de cet outil est fournie à titre indicatif, car celui-ci ne tient compte que des principales modifications apportées par la codification CECB 3.0. La classe définitive ne pourra être déterminée qu’à partir du 1</t>
    </r>
    <r>
      <rPr>
        <vertAlign val="superscript"/>
        <sz val="10"/>
        <color theme="1"/>
        <rFont val="Calibri"/>
        <family val="2"/>
      </rPr>
      <t>er</t>
    </r>
    <r>
      <rPr>
        <sz val="10"/>
        <color theme="1"/>
        <rFont val="Calibri"/>
        <family val="2"/>
      </rPr>
      <t xml:space="preserve"> octobre 2026, date de mise en service de la version 7.0 de l’outil CECB.</t>
    </r>
  </si>
  <si>
    <t>Classification EEG, Outil CECB v7.0</t>
  </si>
  <si>
    <t>Classe</t>
  </si>
  <si>
    <t>Efficacité énergétique globale,%</t>
  </si>
  <si>
    <t>moyenne pondérée</t>
  </si>
  <si>
    <t>Qww, affectation mixte</t>
  </si>
  <si>
    <t>Qel, affectation mixte</t>
  </si>
  <si>
    <t>CECB, FHNW</t>
  </si>
  <si>
    <t>Valeur limite eff. enveloppe (v6.11)</t>
  </si>
  <si>
    <t>Stima della nuova classificazione</t>
  </si>
  <si>
    <t>per l'efficienza energetica globale EEG, tool CECE v7.0</t>
  </si>
  <si>
    <t>(validità fino al 30 settembre 2026)</t>
  </si>
  <si>
    <t>Dati di base</t>
  </si>
  <si>
    <t>Utilizzazione</t>
  </si>
  <si>
    <t>Sup. di riferimento energetico, m2</t>
  </si>
  <si>
    <t>Abitazione plurifamiliare (cat. I)</t>
  </si>
  <si>
    <t>Abitazione monofamiliare (cat. II)</t>
  </si>
  <si>
    <t>Hotel (cat. I)</t>
  </si>
  <si>
    <t>Scuola (cat. IV)</t>
  </si>
  <si>
    <t>Ufficio (Amministrazione (cat. III)</t>
  </si>
  <si>
    <t>Negozio (cat. V)</t>
  </si>
  <si>
    <t>Ristorante (cat. VI)</t>
  </si>
  <si>
    <t>Zona 1</t>
  </si>
  <si>
    <t>Zona 2</t>
  </si>
  <si>
    <t>Zona 3</t>
  </si>
  <si>
    <t>Totale</t>
  </si>
  <si>
    <t>Stato iniziale</t>
  </si>
  <si>
    <t>Efficienza energetica globale (v6.11)</t>
  </si>
  <si>
    <t>Istruzioni</t>
  </si>
  <si>
    <t>Codifica dei colori</t>
  </si>
  <si>
    <t>Lista di selezione</t>
  </si>
  <si>
    <r>
      <t>Trasferimento dal tool CECE</t>
    </r>
    <r>
      <rPr>
        <b/>
        <sz val="10"/>
        <rFont val="Calibri"/>
        <family val="2"/>
      </rPr>
      <t xml:space="preserve"> (v6.11)</t>
    </r>
  </si>
  <si>
    <t>Efficienza energetica globale (stato iniziale e varianti)</t>
  </si>
  <si>
    <t>Minimo</t>
  </si>
  <si>
    <t>Massimo</t>
  </si>
  <si>
    <t>Efficienza energetica globale EEG,%</t>
  </si>
  <si>
    <t>Classificazione EEG, tool CECE v7.0</t>
  </si>
  <si>
    <t>La classificazione calcolata con questo strumento non è vincolante, poiché riflette solo le modifiche più importanti della codificazione CECE v3.0. La classe definitiva potrà essere determinata solo a partire dal 1° ottobre 2026, data di entrata in vigore della versione 7.0 del tool CECE.</t>
  </si>
  <si>
    <t>Valore limite eff. involucro (v6.11)</t>
  </si>
  <si>
    <t>Classificazione EEG (v7.0)</t>
  </si>
  <si>
    <t>Valore limite EEG (v7.0)</t>
  </si>
  <si>
    <t>Parametro EEG (v7.0)</t>
  </si>
  <si>
    <r>
      <t xml:space="preserve">CECE </t>
    </r>
    <r>
      <rPr>
        <sz val="10"/>
        <rFont val="Calibri"/>
        <family val="2"/>
      </rPr>
      <t>FS</t>
    </r>
    <r>
      <rPr>
        <sz val="10"/>
        <color theme="1"/>
        <rFont val="Calibri"/>
        <family val="2"/>
      </rPr>
      <t>, FHNW</t>
    </r>
  </si>
  <si>
    <t>V1.0, Ago. 2026</t>
  </si>
  <si>
    <t>Trasferire i valori dal CECE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</si>
</sst>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1"/>
      <color theme="0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4"/>
      <color theme="1"/>
      <name val="Calibri"/>
      <family val="2"/>
    </font>
    <font>
      <vertAlign val="superscript"/>
      <sz val="10"/>
      <color theme="1"/>
      <name val="Calibri"/>
      <family val="2"/>
    </font>
    <font>
      <sz val="10"/>
      <name val="Calibri"/>
      <family val="2"/>
    </font>
    <font>
      <b/>
      <sz val="10"/>
      <color rgb="FFFF0000"/>
      <name val="Calibri"/>
      <family val="2"/>
    </font>
    <font>
      <sz val="10"/>
      <color rgb="FFFF0000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12"/>
      <color theme="1"/>
      <name val="Calibri"/>
      <family val="2"/>
    </font>
    <font>
      <sz val="10"/>
      <name val="Arial"/>
      <family val="2"/>
    </font>
    <font>
      <b/>
      <sz val="1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EE0000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9">
    <xf numFmtId="0" fontId="0" fillId="0" borderId="0" xfId="0"/>
    <xf numFmtId="0" fontId="3" fillId="4" borderId="0" xfId="0" applyFont="1" applyFill="1"/>
    <xf numFmtId="0" fontId="3" fillId="0" borderId="0" xfId="0" applyFont="1"/>
    <xf numFmtId="0" fontId="4" fillId="4" borderId="6" xfId="0" applyFont="1" applyFill="1" applyBorder="1"/>
    <xf numFmtId="0" fontId="3" fillId="4" borderId="9" xfId="0" applyFont="1" applyFill="1" applyBorder="1"/>
    <xf numFmtId="0" fontId="3" fillId="4" borderId="1" xfId="0" applyFont="1" applyFill="1" applyBorder="1"/>
    <xf numFmtId="0" fontId="3" fillId="4" borderId="2" xfId="0" applyFont="1" applyFill="1" applyBorder="1"/>
    <xf numFmtId="0" fontId="3" fillId="0" borderId="11" xfId="0" applyFont="1" applyBorder="1"/>
    <xf numFmtId="0" fontId="3" fillId="4" borderId="4" xfId="0" applyFont="1" applyFill="1" applyBorder="1"/>
    <xf numFmtId="0" fontId="4" fillId="0" borderId="6" xfId="0" applyFont="1" applyBorder="1"/>
    <xf numFmtId="0" fontId="3" fillId="0" borderId="8" xfId="0" applyFont="1" applyBorder="1"/>
    <xf numFmtId="0" fontId="3" fillId="0" borderId="9" xfId="0" applyFont="1" applyBorder="1"/>
    <xf numFmtId="0" fontId="3" fillId="3" borderId="5" xfId="0" applyFont="1" applyFill="1" applyBorder="1"/>
    <xf numFmtId="0" fontId="3" fillId="0" borderId="10" xfId="0" applyFont="1" applyBorder="1"/>
    <xf numFmtId="164" fontId="3" fillId="0" borderId="5" xfId="0" applyNumberFormat="1" applyFont="1" applyBorder="1"/>
    <xf numFmtId="0" fontId="3" fillId="0" borderId="5" xfId="0" applyFont="1" applyBorder="1" applyAlignment="1">
      <alignment horizontal="right"/>
    </xf>
    <xf numFmtId="0" fontId="3" fillId="0" borderId="12" xfId="0" applyFont="1" applyBorder="1" applyAlignment="1">
      <alignment horizontal="right"/>
    </xf>
    <xf numFmtId="0" fontId="3" fillId="4" borderId="8" xfId="0" applyFont="1" applyFill="1" applyBorder="1"/>
    <xf numFmtId="0" fontId="4" fillId="4" borderId="10" xfId="0" applyFont="1" applyFill="1" applyBorder="1" applyAlignment="1">
      <alignment horizontal="center"/>
    </xf>
    <xf numFmtId="0" fontId="4" fillId="4" borderId="20" xfId="0" applyFont="1" applyFill="1" applyBorder="1"/>
    <xf numFmtId="0" fontId="3" fillId="4" borderId="21" xfId="0" applyFont="1" applyFill="1" applyBorder="1"/>
    <xf numFmtId="0" fontId="3" fillId="4" borderId="22" xfId="0" applyFont="1" applyFill="1" applyBorder="1"/>
    <xf numFmtId="0" fontId="3" fillId="4" borderId="19" xfId="0" applyFont="1" applyFill="1" applyBorder="1"/>
    <xf numFmtId="0" fontId="3" fillId="4" borderId="3" xfId="0" applyFont="1" applyFill="1" applyBorder="1"/>
    <xf numFmtId="0" fontId="3" fillId="4" borderId="17" xfId="0" applyFont="1" applyFill="1" applyBorder="1"/>
    <xf numFmtId="0" fontId="3" fillId="4" borderId="18" xfId="0" applyFont="1" applyFill="1" applyBorder="1"/>
    <xf numFmtId="0" fontId="7" fillId="4" borderId="13" xfId="0" applyFont="1" applyFill="1" applyBorder="1"/>
    <xf numFmtId="0" fontId="3" fillId="4" borderId="14" xfId="0" applyFont="1" applyFill="1" applyBorder="1"/>
    <xf numFmtId="0" fontId="3" fillId="4" borderId="15" xfId="0" applyFont="1" applyFill="1" applyBorder="1"/>
    <xf numFmtId="0" fontId="3" fillId="4" borderId="16" xfId="0" applyFont="1" applyFill="1" applyBorder="1"/>
    <xf numFmtId="0" fontId="7" fillId="4" borderId="1" xfId="0" applyFont="1" applyFill="1" applyBorder="1"/>
    <xf numFmtId="0" fontId="3" fillId="4" borderId="2" xfId="0" applyFont="1" applyFill="1" applyBorder="1" applyAlignment="1">
      <alignment horizontal="right"/>
    </xf>
    <xf numFmtId="0" fontId="4" fillId="4" borderId="1" xfId="0" applyFont="1" applyFill="1" applyBorder="1"/>
    <xf numFmtId="0" fontId="4" fillId="4" borderId="0" xfId="0" applyFont="1" applyFill="1"/>
    <xf numFmtId="0" fontId="4" fillId="4" borderId="2" xfId="0" applyFont="1" applyFill="1" applyBorder="1"/>
    <xf numFmtId="0" fontId="3" fillId="4" borderId="4" xfId="0" applyFont="1" applyFill="1" applyBorder="1" applyAlignment="1">
      <alignment horizontal="right"/>
    </xf>
    <xf numFmtId="49" fontId="3" fillId="4" borderId="2" xfId="0" applyNumberFormat="1" applyFont="1" applyFill="1" applyBorder="1" applyAlignment="1">
      <alignment horizontal="right"/>
    </xf>
    <xf numFmtId="0" fontId="3" fillId="4" borderId="18" xfId="0" applyFont="1" applyFill="1" applyBorder="1" applyAlignment="1">
      <alignment horizontal="right"/>
    </xf>
    <xf numFmtId="0" fontId="3" fillId="4" borderId="11" xfId="0" applyFont="1" applyFill="1" applyBorder="1"/>
    <xf numFmtId="3" fontId="3" fillId="4" borderId="25" xfId="0" applyNumberFormat="1" applyFont="1" applyFill="1" applyBorder="1" applyAlignment="1">
      <alignment horizontal="center"/>
    </xf>
    <xf numFmtId="0" fontId="9" fillId="4" borderId="2" xfId="0" applyFont="1" applyFill="1" applyBorder="1"/>
    <xf numFmtId="0" fontId="3" fillId="0" borderId="23" xfId="0" applyFont="1" applyBorder="1"/>
    <xf numFmtId="0" fontId="3" fillId="3" borderId="24" xfId="0" applyFont="1" applyFill="1" applyBorder="1"/>
    <xf numFmtId="0" fontId="4" fillId="0" borderId="7" xfId="0" applyFont="1" applyBorder="1" applyAlignment="1">
      <alignment horizontal="right"/>
    </xf>
    <xf numFmtId="0" fontId="10" fillId="4" borderId="20" xfId="0" applyFont="1" applyFill="1" applyBorder="1"/>
    <xf numFmtId="0" fontId="10" fillId="4" borderId="21" xfId="0" applyFont="1" applyFill="1" applyBorder="1" applyAlignment="1">
      <alignment horizontal="right"/>
    </xf>
    <xf numFmtId="0" fontId="11" fillId="4" borderId="21" xfId="0" applyFont="1" applyFill="1" applyBorder="1"/>
    <xf numFmtId="0" fontId="11" fillId="4" borderId="1" xfId="0" applyFont="1" applyFill="1" applyBorder="1"/>
    <xf numFmtId="164" fontId="11" fillId="4" borderId="0" xfId="0" applyNumberFormat="1" applyFont="1" applyFill="1"/>
    <xf numFmtId="0" fontId="11" fillId="4" borderId="0" xfId="0" applyFont="1" applyFill="1"/>
    <xf numFmtId="0" fontId="3" fillId="3" borderId="17" xfId="0" applyFont="1" applyFill="1" applyBorder="1" applyAlignment="1">
      <alignment horizontal="center" vertical="center"/>
    </xf>
    <xf numFmtId="0" fontId="7" fillId="4" borderId="16" xfId="0" applyFont="1" applyFill="1" applyBorder="1"/>
    <xf numFmtId="0" fontId="3" fillId="0" borderId="16" xfId="0" applyFont="1" applyBorder="1"/>
    <xf numFmtId="0" fontId="3" fillId="3" borderId="17" xfId="0" applyFont="1" applyFill="1" applyBorder="1"/>
    <xf numFmtId="0" fontId="9" fillId="4" borderId="0" xfId="0" applyFont="1" applyFill="1"/>
    <xf numFmtId="0" fontId="5" fillId="4" borderId="0" xfId="0" applyFont="1" applyFill="1"/>
    <xf numFmtId="0" fontId="6" fillId="4" borderId="0" xfId="0" applyFont="1" applyFill="1"/>
    <xf numFmtId="0" fontId="4" fillId="0" borderId="0" xfId="0" applyFont="1"/>
    <xf numFmtId="0" fontId="0" fillId="4" borderId="0" xfId="0" applyFill="1"/>
    <xf numFmtId="164" fontId="0" fillId="4" borderId="0" xfId="0" applyNumberFormat="1" applyFill="1"/>
    <xf numFmtId="0" fontId="0" fillId="5" borderId="0" xfId="0" applyFill="1"/>
    <xf numFmtId="0" fontId="12" fillId="0" borderId="4" xfId="0" applyFont="1" applyBorder="1" applyAlignment="1">
      <alignment horizontal="center" vertical="center" wrapText="1"/>
    </xf>
    <xf numFmtId="0" fontId="14" fillId="7" borderId="27" xfId="0" applyFont="1" applyFill="1" applyBorder="1" applyAlignment="1">
      <alignment horizontal="center" vertical="center" wrapText="1"/>
    </xf>
    <xf numFmtId="0" fontId="14" fillId="8" borderId="27" xfId="0" applyFont="1" applyFill="1" applyBorder="1" applyAlignment="1">
      <alignment horizontal="center" vertical="center" wrapText="1"/>
    </xf>
    <xf numFmtId="0" fontId="14" fillId="9" borderId="27" xfId="0" applyFont="1" applyFill="1" applyBorder="1" applyAlignment="1">
      <alignment horizontal="center" vertical="center" wrapText="1"/>
    </xf>
    <xf numFmtId="0" fontId="14" fillId="6" borderId="27" xfId="0" applyFont="1" applyFill="1" applyBorder="1" applyAlignment="1">
      <alignment horizontal="center" vertical="center" wrapText="1"/>
    </xf>
    <xf numFmtId="0" fontId="14" fillId="10" borderId="27" xfId="0" applyFont="1" applyFill="1" applyBorder="1" applyAlignment="1">
      <alignment horizontal="center" vertical="center" wrapText="1"/>
    </xf>
    <xf numFmtId="0" fontId="14" fillId="11" borderId="27" xfId="0" applyFont="1" applyFill="1" applyBorder="1" applyAlignment="1">
      <alignment horizontal="center" vertical="center" wrapText="1"/>
    </xf>
    <xf numFmtId="0" fontId="14" fillId="12" borderId="27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vertical="top" wrapText="1"/>
    </xf>
    <xf numFmtId="0" fontId="3" fillId="4" borderId="18" xfId="0" applyFont="1" applyFill="1" applyBorder="1" applyAlignment="1">
      <alignment vertical="top" wrapText="1"/>
    </xf>
    <xf numFmtId="0" fontId="3" fillId="4" borderId="2" xfId="0" applyFont="1" applyFill="1" applyBorder="1" applyAlignment="1">
      <alignment vertical="top" wrapText="1"/>
    </xf>
    <xf numFmtId="0" fontId="3" fillId="4" borderId="3" xfId="0" applyFont="1" applyFill="1" applyBorder="1" applyAlignment="1">
      <alignment vertical="top" wrapText="1"/>
    </xf>
    <xf numFmtId="0" fontId="3" fillId="4" borderId="4" xfId="0" applyFont="1" applyFill="1" applyBorder="1" applyAlignment="1">
      <alignment vertical="top" wrapText="1"/>
    </xf>
    <xf numFmtId="0" fontId="3" fillId="4" borderId="0" xfId="0" applyFont="1" applyFill="1" applyAlignment="1">
      <alignment vertical="top" wrapText="1"/>
    </xf>
    <xf numFmtId="0" fontId="15" fillId="4" borderId="13" xfId="0" applyFont="1" applyFill="1" applyBorder="1"/>
    <xf numFmtId="0" fontId="16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9" fontId="3" fillId="0" borderId="5" xfId="1" applyFont="1" applyBorder="1"/>
    <xf numFmtId="3" fontId="3" fillId="3" borderId="12" xfId="0" applyNumberFormat="1" applyFont="1" applyFill="1" applyBorder="1" applyAlignment="1">
      <alignment horizontal="center"/>
    </xf>
    <xf numFmtId="0" fontId="4" fillId="4" borderId="7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13" fillId="0" borderId="0" xfId="0" applyFont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/>
    </xf>
    <xf numFmtId="0" fontId="3" fillId="4" borderId="16" xfId="0" applyFont="1" applyFill="1" applyBorder="1" applyAlignment="1">
      <alignment horizontal="left" vertical="top" wrapText="1"/>
    </xf>
    <xf numFmtId="0" fontId="3" fillId="4" borderId="17" xfId="0" applyFont="1" applyFill="1" applyBorder="1" applyAlignment="1">
      <alignment horizontal="left" vertical="top" wrapText="1"/>
    </xf>
    <xf numFmtId="0" fontId="3" fillId="4" borderId="18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3" fillId="4" borderId="0" xfId="0" applyFont="1" applyFill="1" applyAlignment="1">
      <alignment horizontal="left" vertical="top" wrapText="1"/>
    </xf>
    <xf numFmtId="0" fontId="3" fillId="4" borderId="2" xfId="0" applyFont="1" applyFill="1" applyBorder="1" applyAlignment="1">
      <alignment horizontal="left" vertical="top" wrapText="1"/>
    </xf>
    <xf numFmtId="0" fontId="3" fillId="4" borderId="19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left" vertical="top" wrapText="1"/>
    </xf>
    <xf numFmtId="0" fontId="3" fillId="4" borderId="4" xfId="0" applyFont="1" applyFill="1" applyBorder="1" applyAlignment="1">
      <alignment horizontal="left" vertical="top" wrapText="1"/>
    </xf>
    <xf numFmtId="0" fontId="13" fillId="0" borderId="26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colors>
    <mruColors>
      <color rgb="FFFFFFCC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95251</xdr:colOff>
      <xdr:row>29</xdr:row>
      <xdr:rowOff>76241</xdr:rowOff>
    </xdr:from>
    <xdr:to>
      <xdr:col>8</xdr:col>
      <xdr:colOff>542192</xdr:colOff>
      <xdr:row>37</xdr:row>
      <xdr:rowOff>138825</xdr:rowOff>
    </xdr:to>
    <xdr:pic>
      <xdr:nvPicPr>
        <xdr:cNvPr id="13" name="Grafik 12">
          <a:extLst>
            <a:ext uri="{FF2B5EF4-FFF2-40B4-BE49-F238E27FC236}">
              <a16:creationId xmlns:a16="http://schemas.microsoft.com/office/drawing/2014/main" id="{798EC539-ABF4-F611-97DF-30F4AF6101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3174" y="4552991"/>
          <a:ext cx="6733441" cy="1586584"/>
        </a:xfrm>
        <a:prstGeom prst="rect">
          <a:avLst/>
        </a:prstGeom>
      </xdr:spPr>
    </xdr:pic>
    <xdr:clientData/>
  </xdr:twoCellAnchor>
  <xdr:twoCellAnchor>
    <xdr:from>
      <xdr:col>3</xdr:col>
      <xdr:colOff>304797</xdr:colOff>
      <xdr:row>26</xdr:row>
      <xdr:rowOff>123093</xdr:rowOff>
    </xdr:from>
    <xdr:to>
      <xdr:col>3</xdr:col>
      <xdr:colOff>520797</xdr:colOff>
      <xdr:row>28</xdr:row>
      <xdr:rowOff>44634</xdr:rowOff>
    </xdr:to>
    <xdr:sp macro="" textlink="">
      <xdr:nvSpPr>
        <xdr:cNvPr id="3" name="Ellipse 2">
          <a:extLst>
            <a:ext uri="{FF2B5EF4-FFF2-40B4-BE49-F238E27FC236}">
              <a16:creationId xmlns:a16="http://schemas.microsoft.com/office/drawing/2014/main" id="{C8D40711-E921-4E53-8F7F-FA5205DE2231}"/>
            </a:ext>
          </a:extLst>
        </xdr:cNvPr>
        <xdr:cNvSpPr/>
      </xdr:nvSpPr>
      <xdr:spPr>
        <a:xfrm>
          <a:off x="3089028" y="4086958"/>
          <a:ext cx="216000" cy="243926"/>
        </a:xfrm>
        <a:prstGeom prst="ellipse">
          <a:avLst/>
        </a:prstGeom>
        <a:solidFill>
          <a:srgbClr val="FF0000">
            <a:alpha val="50000"/>
          </a:srgb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lang="de-CH" sz="1100"/>
            <a:t>1</a:t>
          </a:r>
        </a:p>
      </xdr:txBody>
    </xdr:sp>
    <xdr:clientData/>
  </xdr:twoCellAnchor>
  <xdr:twoCellAnchor>
    <xdr:from>
      <xdr:col>3</xdr:col>
      <xdr:colOff>508485</xdr:colOff>
      <xdr:row>27</xdr:row>
      <xdr:rowOff>136281</xdr:rowOff>
    </xdr:from>
    <xdr:to>
      <xdr:col>3</xdr:col>
      <xdr:colOff>709831</xdr:colOff>
      <xdr:row>29</xdr:row>
      <xdr:rowOff>29897</xdr:rowOff>
    </xdr:to>
    <xdr:sp macro="" textlink="">
      <xdr:nvSpPr>
        <xdr:cNvPr id="4" name="Ellipse 3">
          <a:extLst>
            <a:ext uri="{FF2B5EF4-FFF2-40B4-BE49-F238E27FC236}">
              <a16:creationId xmlns:a16="http://schemas.microsoft.com/office/drawing/2014/main" id="{37B12411-865E-4363-BA00-976A62EBE108}"/>
            </a:ext>
          </a:extLst>
        </xdr:cNvPr>
        <xdr:cNvSpPr/>
      </xdr:nvSpPr>
      <xdr:spPr>
        <a:xfrm>
          <a:off x="3292716" y="4261339"/>
          <a:ext cx="201346" cy="245308"/>
        </a:xfrm>
        <a:prstGeom prst="ellipse">
          <a:avLst/>
        </a:prstGeom>
        <a:solidFill>
          <a:srgbClr val="FF0000">
            <a:alpha val="50000"/>
          </a:srgb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lang="de-CH" sz="1100"/>
            <a:t>2</a:t>
          </a:r>
        </a:p>
      </xdr:txBody>
    </xdr:sp>
    <xdr:clientData/>
  </xdr:twoCellAnchor>
  <xdr:twoCellAnchor>
    <xdr:from>
      <xdr:col>8</xdr:col>
      <xdr:colOff>52068</xdr:colOff>
      <xdr:row>11</xdr:row>
      <xdr:rowOff>121149</xdr:rowOff>
    </xdr:from>
    <xdr:to>
      <xdr:col>8</xdr:col>
      <xdr:colOff>268068</xdr:colOff>
      <xdr:row>13</xdr:row>
      <xdr:rowOff>5756</xdr:rowOff>
    </xdr:to>
    <xdr:sp macro="" textlink="">
      <xdr:nvSpPr>
        <xdr:cNvPr id="5" name="Ellipse 4">
          <a:extLst>
            <a:ext uri="{FF2B5EF4-FFF2-40B4-BE49-F238E27FC236}">
              <a16:creationId xmlns:a16="http://schemas.microsoft.com/office/drawing/2014/main" id="{8216ABE1-5C56-4384-A738-66653CC8430A}"/>
            </a:ext>
          </a:extLst>
        </xdr:cNvPr>
        <xdr:cNvSpPr/>
      </xdr:nvSpPr>
      <xdr:spPr>
        <a:xfrm>
          <a:off x="6405243" y="1997574"/>
          <a:ext cx="216000" cy="237032"/>
        </a:xfrm>
        <a:prstGeom prst="ellipse">
          <a:avLst/>
        </a:prstGeom>
        <a:solidFill>
          <a:srgbClr val="FF0000">
            <a:alpha val="50000"/>
          </a:srgb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lang="de-CH" sz="1100"/>
            <a:t>1</a:t>
          </a:r>
        </a:p>
      </xdr:txBody>
    </xdr:sp>
    <xdr:clientData/>
  </xdr:twoCellAnchor>
  <xdr:twoCellAnchor>
    <xdr:from>
      <xdr:col>8</xdr:col>
      <xdr:colOff>248429</xdr:colOff>
      <xdr:row>12</xdr:row>
      <xdr:rowOff>178300</xdr:rowOff>
    </xdr:from>
    <xdr:to>
      <xdr:col>8</xdr:col>
      <xdr:colOff>464429</xdr:colOff>
      <xdr:row>14</xdr:row>
      <xdr:rowOff>33599</xdr:rowOff>
    </xdr:to>
    <xdr:sp macro="" textlink="">
      <xdr:nvSpPr>
        <xdr:cNvPr id="6" name="Ellipse 5">
          <a:extLst>
            <a:ext uri="{FF2B5EF4-FFF2-40B4-BE49-F238E27FC236}">
              <a16:creationId xmlns:a16="http://schemas.microsoft.com/office/drawing/2014/main" id="{E6BC1863-92BC-4FC4-969D-7BB3A5877C9E}"/>
            </a:ext>
          </a:extLst>
        </xdr:cNvPr>
        <xdr:cNvSpPr/>
      </xdr:nvSpPr>
      <xdr:spPr>
        <a:xfrm>
          <a:off x="6601604" y="2216650"/>
          <a:ext cx="216000" cy="236299"/>
        </a:xfrm>
        <a:prstGeom prst="ellipse">
          <a:avLst/>
        </a:prstGeom>
        <a:solidFill>
          <a:srgbClr val="FF0000">
            <a:alpha val="50000"/>
          </a:srgb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lang="de-CH" sz="1100"/>
            <a:t>2</a:t>
          </a:r>
        </a:p>
      </xdr:txBody>
    </xdr:sp>
    <xdr:clientData/>
  </xdr:twoCellAnchor>
  <xdr:twoCellAnchor>
    <xdr:from>
      <xdr:col>1</xdr:col>
      <xdr:colOff>1644462</xdr:colOff>
      <xdr:row>33</xdr:row>
      <xdr:rowOff>126625</xdr:rowOff>
    </xdr:from>
    <xdr:to>
      <xdr:col>7</xdr:col>
      <xdr:colOff>227136</xdr:colOff>
      <xdr:row>34</xdr:row>
      <xdr:rowOff>102576</xdr:rowOff>
    </xdr:to>
    <xdr:sp macro="" textlink="">
      <xdr:nvSpPr>
        <xdr:cNvPr id="7" name="Rechteck 6">
          <a:extLst>
            <a:ext uri="{FF2B5EF4-FFF2-40B4-BE49-F238E27FC236}">
              <a16:creationId xmlns:a16="http://schemas.microsoft.com/office/drawing/2014/main" id="{9C2D42A7-61B9-4654-9A76-4A805811F266}"/>
            </a:ext>
          </a:extLst>
        </xdr:cNvPr>
        <xdr:cNvSpPr/>
      </xdr:nvSpPr>
      <xdr:spPr>
        <a:xfrm>
          <a:off x="1732385" y="5365375"/>
          <a:ext cx="4151136" cy="166451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1</xdr:col>
      <xdr:colOff>1644462</xdr:colOff>
      <xdr:row>34</xdr:row>
      <xdr:rowOff>112636</xdr:rowOff>
    </xdr:from>
    <xdr:to>
      <xdr:col>7</xdr:col>
      <xdr:colOff>227135</xdr:colOff>
      <xdr:row>35</xdr:row>
      <xdr:rowOff>102576</xdr:rowOff>
    </xdr:to>
    <xdr:sp macro="" textlink="">
      <xdr:nvSpPr>
        <xdr:cNvPr id="8" name="Rechteck 7">
          <a:extLst>
            <a:ext uri="{FF2B5EF4-FFF2-40B4-BE49-F238E27FC236}">
              <a16:creationId xmlns:a16="http://schemas.microsoft.com/office/drawing/2014/main" id="{81C47BD0-9C86-45C7-8CBB-77F8D619A05A}"/>
            </a:ext>
          </a:extLst>
        </xdr:cNvPr>
        <xdr:cNvSpPr/>
      </xdr:nvSpPr>
      <xdr:spPr>
        <a:xfrm>
          <a:off x="1732385" y="5541886"/>
          <a:ext cx="4151135" cy="18044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7</xdr:col>
      <xdr:colOff>293262</xdr:colOff>
      <xdr:row>33</xdr:row>
      <xdr:rowOff>133947</xdr:rowOff>
    </xdr:from>
    <xdr:to>
      <xdr:col>7</xdr:col>
      <xdr:colOff>509262</xdr:colOff>
      <xdr:row>35</xdr:row>
      <xdr:rowOff>16808</xdr:rowOff>
    </xdr:to>
    <xdr:sp macro="" textlink="">
      <xdr:nvSpPr>
        <xdr:cNvPr id="9" name="Ellipse 8">
          <a:extLst>
            <a:ext uri="{FF2B5EF4-FFF2-40B4-BE49-F238E27FC236}">
              <a16:creationId xmlns:a16="http://schemas.microsoft.com/office/drawing/2014/main" id="{F7200B2A-EA25-4DF4-B394-AF4F8270D41F}"/>
            </a:ext>
          </a:extLst>
        </xdr:cNvPr>
        <xdr:cNvSpPr/>
      </xdr:nvSpPr>
      <xdr:spPr>
        <a:xfrm>
          <a:off x="5932062" y="5391747"/>
          <a:ext cx="216000" cy="263861"/>
        </a:xfrm>
        <a:prstGeom prst="ellipse">
          <a:avLst/>
        </a:prstGeom>
        <a:solidFill>
          <a:srgbClr val="FF0000">
            <a:alpha val="50000"/>
          </a:srgb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lang="de-CH" sz="1100"/>
            <a:t>1</a:t>
          </a:r>
        </a:p>
      </xdr:txBody>
    </xdr:sp>
    <xdr:clientData/>
  </xdr:twoCellAnchor>
  <xdr:twoCellAnchor>
    <xdr:from>
      <xdr:col>7</xdr:col>
      <xdr:colOff>402749</xdr:colOff>
      <xdr:row>34</xdr:row>
      <xdr:rowOff>132568</xdr:rowOff>
    </xdr:from>
    <xdr:to>
      <xdr:col>7</xdr:col>
      <xdr:colOff>618749</xdr:colOff>
      <xdr:row>36</xdr:row>
      <xdr:rowOff>15430</xdr:rowOff>
    </xdr:to>
    <xdr:sp macro="" textlink="">
      <xdr:nvSpPr>
        <xdr:cNvPr id="10" name="Ellipse 9">
          <a:extLst>
            <a:ext uri="{FF2B5EF4-FFF2-40B4-BE49-F238E27FC236}">
              <a16:creationId xmlns:a16="http://schemas.microsoft.com/office/drawing/2014/main" id="{B25FDB9F-A2C5-4FEF-80DE-172C5555C937}"/>
            </a:ext>
          </a:extLst>
        </xdr:cNvPr>
        <xdr:cNvSpPr/>
      </xdr:nvSpPr>
      <xdr:spPr>
        <a:xfrm>
          <a:off x="6041549" y="5580868"/>
          <a:ext cx="216000" cy="263862"/>
        </a:xfrm>
        <a:prstGeom prst="ellipse">
          <a:avLst/>
        </a:prstGeom>
        <a:solidFill>
          <a:srgbClr val="FF0000">
            <a:alpha val="50000"/>
          </a:srgb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lang="de-CH" sz="1100"/>
            <a:t>2</a:t>
          </a:r>
        </a:p>
      </xdr:txBody>
    </xdr:sp>
    <xdr:clientData/>
  </xdr:twoCellAnchor>
  <xdr:twoCellAnchor>
    <xdr:from>
      <xdr:col>6</xdr:col>
      <xdr:colOff>303840</xdr:colOff>
      <xdr:row>33</xdr:row>
      <xdr:rowOff>131446</xdr:rowOff>
    </xdr:from>
    <xdr:to>
      <xdr:col>6</xdr:col>
      <xdr:colOff>571835</xdr:colOff>
      <xdr:row>35</xdr:row>
      <xdr:rowOff>100672</xdr:rowOff>
    </xdr:to>
    <xdr:sp macro="" textlink="">
      <xdr:nvSpPr>
        <xdr:cNvPr id="11" name="Rechteck 10">
          <a:extLst>
            <a:ext uri="{FF2B5EF4-FFF2-40B4-BE49-F238E27FC236}">
              <a16:creationId xmlns:a16="http://schemas.microsoft.com/office/drawing/2014/main" id="{2E61552B-77DA-4DD8-982E-2EAB86AC05C3}"/>
            </a:ext>
          </a:extLst>
        </xdr:cNvPr>
        <xdr:cNvSpPr/>
      </xdr:nvSpPr>
      <xdr:spPr>
        <a:xfrm>
          <a:off x="5242186" y="5370196"/>
          <a:ext cx="267995" cy="350226"/>
        </a:xfrm>
        <a:prstGeom prst="rect">
          <a:avLst/>
        </a:prstGeom>
        <a:solidFill>
          <a:srgbClr val="FF0000">
            <a:alpha val="20000"/>
          </a:srgb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4</xdr:col>
      <xdr:colOff>353916</xdr:colOff>
      <xdr:row>33</xdr:row>
      <xdr:rowOff>123369</xdr:rowOff>
    </xdr:from>
    <xdr:to>
      <xdr:col>4</xdr:col>
      <xdr:colOff>621911</xdr:colOff>
      <xdr:row>35</xdr:row>
      <xdr:rowOff>102137</xdr:rowOff>
    </xdr:to>
    <xdr:sp macro="" textlink="">
      <xdr:nvSpPr>
        <xdr:cNvPr id="12" name="Rechteck 11">
          <a:extLst>
            <a:ext uri="{FF2B5EF4-FFF2-40B4-BE49-F238E27FC236}">
              <a16:creationId xmlns:a16="http://schemas.microsoft.com/office/drawing/2014/main" id="{E47D29AE-2657-4C90-88F5-29CDE49DABDF}"/>
            </a:ext>
          </a:extLst>
        </xdr:cNvPr>
        <xdr:cNvSpPr/>
      </xdr:nvSpPr>
      <xdr:spPr>
        <a:xfrm>
          <a:off x="3856185" y="5362119"/>
          <a:ext cx="267995" cy="359768"/>
        </a:xfrm>
        <a:prstGeom prst="rect">
          <a:avLst/>
        </a:prstGeom>
        <a:solidFill>
          <a:srgbClr val="FF0000">
            <a:alpha val="20000"/>
          </a:srgb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64467</xdr:colOff>
      <xdr:row>29</xdr:row>
      <xdr:rowOff>175441</xdr:rowOff>
    </xdr:from>
    <xdr:to>
      <xdr:col>8</xdr:col>
      <xdr:colOff>612531</xdr:colOff>
      <xdr:row>37</xdr:row>
      <xdr:rowOff>137214</xdr:rowOff>
    </xdr:to>
    <xdr:pic>
      <xdr:nvPicPr>
        <xdr:cNvPr id="16" name="Grafik 15">
          <a:extLst>
            <a:ext uri="{FF2B5EF4-FFF2-40B4-BE49-F238E27FC236}">
              <a16:creationId xmlns:a16="http://schemas.microsoft.com/office/drawing/2014/main" id="{5C4A19F9-8418-A53A-F0C9-395D80A599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0192" y="4699816"/>
          <a:ext cx="6815514" cy="1485773"/>
        </a:xfrm>
        <a:prstGeom prst="rect">
          <a:avLst/>
        </a:prstGeom>
      </xdr:spPr>
    </xdr:pic>
    <xdr:clientData/>
  </xdr:twoCellAnchor>
  <xdr:twoCellAnchor>
    <xdr:from>
      <xdr:col>4</xdr:col>
      <xdr:colOff>707777</xdr:colOff>
      <xdr:row>26</xdr:row>
      <xdr:rowOff>123093</xdr:rowOff>
    </xdr:from>
    <xdr:to>
      <xdr:col>5</xdr:col>
      <xdr:colOff>205738</xdr:colOff>
      <xdr:row>28</xdr:row>
      <xdr:rowOff>44634</xdr:rowOff>
    </xdr:to>
    <xdr:sp macro="" textlink="">
      <xdr:nvSpPr>
        <xdr:cNvPr id="3" name="Ellipse 2">
          <a:extLst>
            <a:ext uri="{FF2B5EF4-FFF2-40B4-BE49-F238E27FC236}">
              <a16:creationId xmlns:a16="http://schemas.microsoft.com/office/drawing/2014/main" id="{1C952477-9A4A-472C-8EBD-7A9A2355A6EB}"/>
            </a:ext>
          </a:extLst>
        </xdr:cNvPr>
        <xdr:cNvSpPr/>
      </xdr:nvSpPr>
      <xdr:spPr>
        <a:xfrm>
          <a:off x="4210046" y="4086958"/>
          <a:ext cx="216000" cy="243926"/>
        </a:xfrm>
        <a:prstGeom prst="ellipse">
          <a:avLst/>
        </a:prstGeom>
        <a:solidFill>
          <a:srgbClr val="FF0000">
            <a:alpha val="50000"/>
          </a:srgb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lang="de-CH" sz="1100"/>
            <a:t>1</a:t>
          </a:r>
        </a:p>
      </xdr:txBody>
    </xdr:sp>
    <xdr:clientData/>
  </xdr:twoCellAnchor>
  <xdr:twoCellAnchor>
    <xdr:from>
      <xdr:col>5</xdr:col>
      <xdr:colOff>193426</xdr:colOff>
      <xdr:row>27</xdr:row>
      <xdr:rowOff>136281</xdr:rowOff>
    </xdr:from>
    <xdr:to>
      <xdr:col>5</xdr:col>
      <xdr:colOff>394772</xdr:colOff>
      <xdr:row>29</xdr:row>
      <xdr:rowOff>29897</xdr:rowOff>
    </xdr:to>
    <xdr:sp macro="" textlink="">
      <xdr:nvSpPr>
        <xdr:cNvPr id="4" name="Ellipse 3">
          <a:extLst>
            <a:ext uri="{FF2B5EF4-FFF2-40B4-BE49-F238E27FC236}">
              <a16:creationId xmlns:a16="http://schemas.microsoft.com/office/drawing/2014/main" id="{B4B5F758-5D23-4613-8BCA-E970F181B8B7}"/>
            </a:ext>
          </a:extLst>
        </xdr:cNvPr>
        <xdr:cNvSpPr/>
      </xdr:nvSpPr>
      <xdr:spPr>
        <a:xfrm>
          <a:off x="4413734" y="4261339"/>
          <a:ext cx="201346" cy="245308"/>
        </a:xfrm>
        <a:prstGeom prst="ellipse">
          <a:avLst/>
        </a:prstGeom>
        <a:solidFill>
          <a:srgbClr val="FF0000">
            <a:alpha val="50000"/>
          </a:srgb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lang="de-CH" sz="1100"/>
            <a:t>2</a:t>
          </a:r>
        </a:p>
      </xdr:txBody>
    </xdr:sp>
    <xdr:clientData/>
  </xdr:twoCellAnchor>
  <xdr:twoCellAnchor>
    <xdr:from>
      <xdr:col>8</xdr:col>
      <xdr:colOff>52068</xdr:colOff>
      <xdr:row>11</xdr:row>
      <xdr:rowOff>121149</xdr:rowOff>
    </xdr:from>
    <xdr:to>
      <xdr:col>8</xdr:col>
      <xdr:colOff>268068</xdr:colOff>
      <xdr:row>13</xdr:row>
      <xdr:rowOff>5756</xdr:rowOff>
    </xdr:to>
    <xdr:sp macro="" textlink="">
      <xdr:nvSpPr>
        <xdr:cNvPr id="5" name="Ellipse 4">
          <a:extLst>
            <a:ext uri="{FF2B5EF4-FFF2-40B4-BE49-F238E27FC236}">
              <a16:creationId xmlns:a16="http://schemas.microsoft.com/office/drawing/2014/main" id="{2A0B5812-AEF0-48FB-A6AF-CFB151846944}"/>
            </a:ext>
          </a:extLst>
        </xdr:cNvPr>
        <xdr:cNvSpPr/>
      </xdr:nvSpPr>
      <xdr:spPr>
        <a:xfrm>
          <a:off x="6405243" y="1997574"/>
          <a:ext cx="216000" cy="237032"/>
        </a:xfrm>
        <a:prstGeom prst="ellipse">
          <a:avLst/>
        </a:prstGeom>
        <a:solidFill>
          <a:srgbClr val="FF0000">
            <a:alpha val="50000"/>
          </a:srgb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lang="de-CH" sz="1100"/>
            <a:t>1</a:t>
          </a:r>
        </a:p>
      </xdr:txBody>
    </xdr:sp>
    <xdr:clientData/>
  </xdr:twoCellAnchor>
  <xdr:twoCellAnchor>
    <xdr:from>
      <xdr:col>8</xdr:col>
      <xdr:colOff>248429</xdr:colOff>
      <xdr:row>12</xdr:row>
      <xdr:rowOff>178300</xdr:rowOff>
    </xdr:from>
    <xdr:to>
      <xdr:col>8</xdr:col>
      <xdr:colOff>464429</xdr:colOff>
      <xdr:row>14</xdr:row>
      <xdr:rowOff>33599</xdr:rowOff>
    </xdr:to>
    <xdr:sp macro="" textlink="">
      <xdr:nvSpPr>
        <xdr:cNvPr id="6" name="Ellipse 5">
          <a:extLst>
            <a:ext uri="{FF2B5EF4-FFF2-40B4-BE49-F238E27FC236}">
              <a16:creationId xmlns:a16="http://schemas.microsoft.com/office/drawing/2014/main" id="{9FCAE6B5-C8CF-42F7-91F8-184FD77969EE}"/>
            </a:ext>
          </a:extLst>
        </xdr:cNvPr>
        <xdr:cNvSpPr/>
      </xdr:nvSpPr>
      <xdr:spPr>
        <a:xfrm>
          <a:off x="6601604" y="2216650"/>
          <a:ext cx="216000" cy="236299"/>
        </a:xfrm>
        <a:prstGeom prst="ellipse">
          <a:avLst/>
        </a:prstGeom>
        <a:solidFill>
          <a:srgbClr val="FF0000">
            <a:alpha val="50000"/>
          </a:srgb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lang="de-CH" sz="1100"/>
            <a:t>2</a:t>
          </a:r>
        </a:p>
      </xdr:txBody>
    </xdr:sp>
    <xdr:clientData/>
  </xdr:twoCellAnchor>
  <xdr:twoCellAnchor>
    <xdr:from>
      <xdr:col>1</xdr:col>
      <xdr:colOff>1497922</xdr:colOff>
      <xdr:row>33</xdr:row>
      <xdr:rowOff>177914</xdr:rowOff>
    </xdr:from>
    <xdr:to>
      <xdr:col>7</xdr:col>
      <xdr:colOff>80596</xdr:colOff>
      <xdr:row>34</xdr:row>
      <xdr:rowOff>153865</xdr:rowOff>
    </xdr:to>
    <xdr:sp macro="" textlink="">
      <xdr:nvSpPr>
        <xdr:cNvPr id="7" name="Rechteck 6">
          <a:extLst>
            <a:ext uri="{FF2B5EF4-FFF2-40B4-BE49-F238E27FC236}">
              <a16:creationId xmlns:a16="http://schemas.microsoft.com/office/drawing/2014/main" id="{33208D90-514F-4271-AA05-6D318A37AC8F}"/>
            </a:ext>
          </a:extLst>
        </xdr:cNvPr>
        <xdr:cNvSpPr/>
      </xdr:nvSpPr>
      <xdr:spPr>
        <a:xfrm>
          <a:off x="1585845" y="5416664"/>
          <a:ext cx="4151136" cy="166451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1</xdr:col>
      <xdr:colOff>1497922</xdr:colOff>
      <xdr:row>34</xdr:row>
      <xdr:rowOff>163925</xdr:rowOff>
    </xdr:from>
    <xdr:to>
      <xdr:col>7</xdr:col>
      <xdr:colOff>80595</xdr:colOff>
      <xdr:row>35</xdr:row>
      <xdr:rowOff>153865</xdr:rowOff>
    </xdr:to>
    <xdr:sp macro="" textlink="">
      <xdr:nvSpPr>
        <xdr:cNvPr id="8" name="Rechteck 7">
          <a:extLst>
            <a:ext uri="{FF2B5EF4-FFF2-40B4-BE49-F238E27FC236}">
              <a16:creationId xmlns:a16="http://schemas.microsoft.com/office/drawing/2014/main" id="{D5E9A239-546B-4606-8BB8-0CF4D8B54FCC}"/>
            </a:ext>
          </a:extLst>
        </xdr:cNvPr>
        <xdr:cNvSpPr/>
      </xdr:nvSpPr>
      <xdr:spPr>
        <a:xfrm>
          <a:off x="1585845" y="5593175"/>
          <a:ext cx="4151135" cy="18044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7</xdr:col>
      <xdr:colOff>293262</xdr:colOff>
      <xdr:row>33</xdr:row>
      <xdr:rowOff>133947</xdr:rowOff>
    </xdr:from>
    <xdr:to>
      <xdr:col>7</xdr:col>
      <xdr:colOff>509262</xdr:colOff>
      <xdr:row>35</xdr:row>
      <xdr:rowOff>16808</xdr:rowOff>
    </xdr:to>
    <xdr:sp macro="" textlink="">
      <xdr:nvSpPr>
        <xdr:cNvPr id="9" name="Ellipse 8">
          <a:extLst>
            <a:ext uri="{FF2B5EF4-FFF2-40B4-BE49-F238E27FC236}">
              <a16:creationId xmlns:a16="http://schemas.microsoft.com/office/drawing/2014/main" id="{A72ADD59-530A-4396-8F5E-8416AB62151C}"/>
            </a:ext>
          </a:extLst>
        </xdr:cNvPr>
        <xdr:cNvSpPr/>
      </xdr:nvSpPr>
      <xdr:spPr>
        <a:xfrm>
          <a:off x="5949647" y="5372697"/>
          <a:ext cx="216000" cy="263861"/>
        </a:xfrm>
        <a:prstGeom prst="ellipse">
          <a:avLst/>
        </a:prstGeom>
        <a:solidFill>
          <a:srgbClr val="FF0000">
            <a:alpha val="50000"/>
          </a:srgb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lang="de-CH" sz="1100"/>
            <a:t>1</a:t>
          </a:r>
        </a:p>
      </xdr:txBody>
    </xdr:sp>
    <xdr:clientData/>
  </xdr:twoCellAnchor>
  <xdr:twoCellAnchor>
    <xdr:from>
      <xdr:col>7</xdr:col>
      <xdr:colOff>402749</xdr:colOff>
      <xdr:row>34</xdr:row>
      <xdr:rowOff>132568</xdr:rowOff>
    </xdr:from>
    <xdr:to>
      <xdr:col>7</xdr:col>
      <xdr:colOff>618749</xdr:colOff>
      <xdr:row>36</xdr:row>
      <xdr:rowOff>15430</xdr:rowOff>
    </xdr:to>
    <xdr:sp macro="" textlink="">
      <xdr:nvSpPr>
        <xdr:cNvPr id="10" name="Ellipse 9">
          <a:extLst>
            <a:ext uri="{FF2B5EF4-FFF2-40B4-BE49-F238E27FC236}">
              <a16:creationId xmlns:a16="http://schemas.microsoft.com/office/drawing/2014/main" id="{D12A5D72-4B55-4067-A32C-C3FF947752C3}"/>
            </a:ext>
          </a:extLst>
        </xdr:cNvPr>
        <xdr:cNvSpPr/>
      </xdr:nvSpPr>
      <xdr:spPr>
        <a:xfrm>
          <a:off x="6059134" y="5561818"/>
          <a:ext cx="216000" cy="263862"/>
        </a:xfrm>
        <a:prstGeom prst="ellipse">
          <a:avLst/>
        </a:prstGeom>
        <a:solidFill>
          <a:srgbClr val="FF0000">
            <a:alpha val="50000"/>
          </a:srgb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lang="de-CH" sz="1100"/>
            <a:t>2</a:t>
          </a:r>
        </a:p>
      </xdr:txBody>
    </xdr:sp>
    <xdr:clientData/>
  </xdr:twoCellAnchor>
  <xdr:twoCellAnchor>
    <xdr:from>
      <xdr:col>6</xdr:col>
      <xdr:colOff>479688</xdr:colOff>
      <xdr:row>33</xdr:row>
      <xdr:rowOff>182735</xdr:rowOff>
    </xdr:from>
    <xdr:to>
      <xdr:col>7</xdr:col>
      <xdr:colOff>29644</xdr:colOff>
      <xdr:row>35</xdr:row>
      <xdr:rowOff>151961</xdr:rowOff>
    </xdr:to>
    <xdr:sp macro="" textlink="">
      <xdr:nvSpPr>
        <xdr:cNvPr id="11" name="Rechteck 10">
          <a:extLst>
            <a:ext uri="{FF2B5EF4-FFF2-40B4-BE49-F238E27FC236}">
              <a16:creationId xmlns:a16="http://schemas.microsoft.com/office/drawing/2014/main" id="{6B9F606F-4BEF-42D5-98A5-C32C53BD8AC7}"/>
            </a:ext>
          </a:extLst>
        </xdr:cNvPr>
        <xdr:cNvSpPr/>
      </xdr:nvSpPr>
      <xdr:spPr>
        <a:xfrm>
          <a:off x="5418034" y="5421485"/>
          <a:ext cx="267995" cy="350226"/>
        </a:xfrm>
        <a:prstGeom prst="rect">
          <a:avLst/>
        </a:prstGeom>
        <a:solidFill>
          <a:srgbClr val="FF0000">
            <a:alpha val="20000"/>
          </a:srgb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4</xdr:col>
      <xdr:colOff>610361</xdr:colOff>
      <xdr:row>33</xdr:row>
      <xdr:rowOff>174658</xdr:rowOff>
    </xdr:from>
    <xdr:to>
      <xdr:col>5</xdr:col>
      <xdr:colOff>160317</xdr:colOff>
      <xdr:row>35</xdr:row>
      <xdr:rowOff>153426</xdr:rowOff>
    </xdr:to>
    <xdr:sp macro="" textlink="">
      <xdr:nvSpPr>
        <xdr:cNvPr id="12" name="Rechteck 11">
          <a:extLst>
            <a:ext uri="{FF2B5EF4-FFF2-40B4-BE49-F238E27FC236}">
              <a16:creationId xmlns:a16="http://schemas.microsoft.com/office/drawing/2014/main" id="{B8ED5E95-6AB7-4D2D-8F53-4A05456EC05E}"/>
            </a:ext>
          </a:extLst>
        </xdr:cNvPr>
        <xdr:cNvSpPr/>
      </xdr:nvSpPr>
      <xdr:spPr>
        <a:xfrm>
          <a:off x="4112630" y="5413408"/>
          <a:ext cx="267995" cy="359768"/>
        </a:xfrm>
        <a:prstGeom prst="rect">
          <a:avLst/>
        </a:prstGeom>
        <a:solidFill>
          <a:srgbClr val="FF0000">
            <a:alpha val="20000"/>
          </a:srgb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21979</xdr:colOff>
      <xdr:row>29</xdr:row>
      <xdr:rowOff>129535</xdr:rowOff>
    </xdr:from>
    <xdr:to>
      <xdr:col>8</xdr:col>
      <xdr:colOff>625915</xdr:colOff>
      <xdr:row>37</xdr:row>
      <xdr:rowOff>67040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14FB80A3-E30B-3757-0641-4B649380F7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566" y="4675891"/>
          <a:ext cx="7165195" cy="1427434"/>
        </a:xfrm>
        <a:prstGeom prst="rect">
          <a:avLst/>
        </a:prstGeom>
      </xdr:spPr>
    </xdr:pic>
    <xdr:clientData/>
  </xdr:twoCellAnchor>
  <xdr:twoCellAnchor>
    <xdr:from>
      <xdr:col>4</xdr:col>
      <xdr:colOff>41027</xdr:colOff>
      <xdr:row>26</xdr:row>
      <xdr:rowOff>123093</xdr:rowOff>
    </xdr:from>
    <xdr:to>
      <xdr:col>4</xdr:col>
      <xdr:colOff>257027</xdr:colOff>
      <xdr:row>28</xdr:row>
      <xdr:rowOff>44634</xdr:rowOff>
    </xdr:to>
    <xdr:sp macro="" textlink="">
      <xdr:nvSpPr>
        <xdr:cNvPr id="13" name="Ellipse 12">
          <a:extLst>
            <a:ext uri="{FF2B5EF4-FFF2-40B4-BE49-F238E27FC236}">
              <a16:creationId xmlns:a16="http://schemas.microsoft.com/office/drawing/2014/main" id="{D8510419-84E3-40FD-A907-450A8B185FD5}"/>
            </a:ext>
          </a:extLst>
        </xdr:cNvPr>
        <xdr:cNvSpPr/>
      </xdr:nvSpPr>
      <xdr:spPr>
        <a:xfrm>
          <a:off x="3543296" y="4086958"/>
          <a:ext cx="216000" cy="243926"/>
        </a:xfrm>
        <a:prstGeom prst="ellipse">
          <a:avLst/>
        </a:prstGeom>
        <a:solidFill>
          <a:srgbClr val="FF0000">
            <a:alpha val="50000"/>
          </a:srgb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lang="de-CH" sz="1100"/>
            <a:t>1</a:t>
          </a:r>
        </a:p>
      </xdr:txBody>
    </xdr:sp>
    <xdr:clientData/>
  </xdr:twoCellAnchor>
  <xdr:twoCellAnchor>
    <xdr:from>
      <xdr:col>4</xdr:col>
      <xdr:colOff>244715</xdr:colOff>
      <xdr:row>27</xdr:row>
      <xdr:rowOff>136281</xdr:rowOff>
    </xdr:from>
    <xdr:to>
      <xdr:col>4</xdr:col>
      <xdr:colOff>446061</xdr:colOff>
      <xdr:row>29</xdr:row>
      <xdr:rowOff>29897</xdr:rowOff>
    </xdr:to>
    <xdr:sp macro="" textlink="">
      <xdr:nvSpPr>
        <xdr:cNvPr id="14" name="Ellipse 13">
          <a:extLst>
            <a:ext uri="{FF2B5EF4-FFF2-40B4-BE49-F238E27FC236}">
              <a16:creationId xmlns:a16="http://schemas.microsoft.com/office/drawing/2014/main" id="{7EEEEFE3-BFE9-4B3E-BF67-4FADB7B8823A}"/>
            </a:ext>
          </a:extLst>
        </xdr:cNvPr>
        <xdr:cNvSpPr/>
      </xdr:nvSpPr>
      <xdr:spPr>
        <a:xfrm>
          <a:off x="3746984" y="4261339"/>
          <a:ext cx="201346" cy="245308"/>
        </a:xfrm>
        <a:prstGeom prst="ellipse">
          <a:avLst/>
        </a:prstGeom>
        <a:solidFill>
          <a:srgbClr val="FF0000">
            <a:alpha val="50000"/>
          </a:srgb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lang="de-CH" sz="1100"/>
            <a:t>2</a:t>
          </a:r>
        </a:p>
      </xdr:txBody>
    </xdr:sp>
    <xdr:clientData/>
  </xdr:twoCellAnchor>
  <xdr:twoCellAnchor>
    <xdr:from>
      <xdr:col>8</xdr:col>
      <xdr:colOff>52068</xdr:colOff>
      <xdr:row>11</xdr:row>
      <xdr:rowOff>121149</xdr:rowOff>
    </xdr:from>
    <xdr:to>
      <xdr:col>8</xdr:col>
      <xdr:colOff>268068</xdr:colOff>
      <xdr:row>13</xdr:row>
      <xdr:rowOff>5756</xdr:rowOff>
    </xdr:to>
    <xdr:sp macro="" textlink="">
      <xdr:nvSpPr>
        <xdr:cNvPr id="21" name="Ellipse 20">
          <a:extLst>
            <a:ext uri="{FF2B5EF4-FFF2-40B4-BE49-F238E27FC236}">
              <a16:creationId xmlns:a16="http://schemas.microsoft.com/office/drawing/2014/main" id="{CFD0807D-6C06-42A5-842D-907E494C6B3E}"/>
            </a:ext>
          </a:extLst>
        </xdr:cNvPr>
        <xdr:cNvSpPr/>
      </xdr:nvSpPr>
      <xdr:spPr>
        <a:xfrm>
          <a:off x="5950241" y="2245957"/>
          <a:ext cx="216000" cy="243626"/>
        </a:xfrm>
        <a:prstGeom prst="ellipse">
          <a:avLst/>
        </a:prstGeom>
        <a:solidFill>
          <a:srgbClr val="FF0000">
            <a:alpha val="50000"/>
          </a:srgb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lang="de-CH" sz="1100"/>
            <a:t>1</a:t>
          </a:r>
        </a:p>
      </xdr:txBody>
    </xdr:sp>
    <xdr:clientData/>
  </xdr:twoCellAnchor>
  <xdr:twoCellAnchor>
    <xdr:from>
      <xdr:col>8</xdr:col>
      <xdr:colOff>248429</xdr:colOff>
      <xdr:row>12</xdr:row>
      <xdr:rowOff>178300</xdr:rowOff>
    </xdr:from>
    <xdr:to>
      <xdr:col>8</xdr:col>
      <xdr:colOff>464429</xdr:colOff>
      <xdr:row>14</xdr:row>
      <xdr:rowOff>33599</xdr:rowOff>
    </xdr:to>
    <xdr:sp macro="" textlink="">
      <xdr:nvSpPr>
        <xdr:cNvPr id="7" name="Ellipse 6">
          <a:extLst>
            <a:ext uri="{FF2B5EF4-FFF2-40B4-BE49-F238E27FC236}">
              <a16:creationId xmlns:a16="http://schemas.microsoft.com/office/drawing/2014/main" id="{E5C0744E-E1B3-4251-A365-865970FC76BB}"/>
            </a:ext>
          </a:extLst>
        </xdr:cNvPr>
        <xdr:cNvSpPr/>
      </xdr:nvSpPr>
      <xdr:spPr>
        <a:xfrm>
          <a:off x="6146602" y="2464300"/>
          <a:ext cx="216000" cy="243626"/>
        </a:xfrm>
        <a:prstGeom prst="ellipse">
          <a:avLst/>
        </a:prstGeom>
        <a:solidFill>
          <a:srgbClr val="FF0000">
            <a:alpha val="50000"/>
          </a:srgb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lang="de-CH" sz="1100"/>
            <a:t>2</a:t>
          </a:r>
        </a:p>
      </xdr:txBody>
    </xdr:sp>
    <xdr:clientData/>
  </xdr:twoCellAnchor>
  <xdr:twoCellAnchor>
    <xdr:from>
      <xdr:col>1</xdr:col>
      <xdr:colOff>1519901</xdr:colOff>
      <xdr:row>33</xdr:row>
      <xdr:rowOff>120930</xdr:rowOff>
    </xdr:from>
    <xdr:to>
      <xdr:col>7</xdr:col>
      <xdr:colOff>127439</xdr:colOff>
      <xdr:row>34</xdr:row>
      <xdr:rowOff>104371</xdr:rowOff>
    </xdr:to>
    <xdr:sp macro="" textlink="">
      <xdr:nvSpPr>
        <xdr:cNvPr id="5" name="Rechteck 4">
          <a:extLst>
            <a:ext uri="{FF2B5EF4-FFF2-40B4-BE49-F238E27FC236}">
              <a16:creationId xmlns:a16="http://schemas.microsoft.com/office/drawing/2014/main" id="{4F9E5776-05C3-F426-46AB-8C0A4E142A19}"/>
            </a:ext>
          </a:extLst>
        </xdr:cNvPr>
        <xdr:cNvSpPr/>
      </xdr:nvSpPr>
      <xdr:spPr>
        <a:xfrm>
          <a:off x="1607824" y="5359680"/>
          <a:ext cx="4176000" cy="173941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1</xdr:col>
      <xdr:colOff>1519902</xdr:colOff>
      <xdr:row>34</xdr:row>
      <xdr:rowOff>105309</xdr:rowOff>
    </xdr:from>
    <xdr:to>
      <xdr:col>7</xdr:col>
      <xdr:colOff>127440</xdr:colOff>
      <xdr:row>35</xdr:row>
      <xdr:rowOff>87609</xdr:rowOff>
    </xdr:to>
    <xdr:sp macro="" textlink="">
      <xdr:nvSpPr>
        <xdr:cNvPr id="6" name="Rechteck 5">
          <a:extLst>
            <a:ext uri="{FF2B5EF4-FFF2-40B4-BE49-F238E27FC236}">
              <a16:creationId xmlns:a16="http://schemas.microsoft.com/office/drawing/2014/main" id="{802D62F7-FD3F-4768-8CA1-1E16B9FF6597}"/>
            </a:ext>
          </a:extLst>
        </xdr:cNvPr>
        <xdr:cNvSpPr/>
      </xdr:nvSpPr>
      <xdr:spPr>
        <a:xfrm>
          <a:off x="1607825" y="5534559"/>
          <a:ext cx="4176000" cy="172800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7</xdr:col>
      <xdr:colOff>219992</xdr:colOff>
      <xdr:row>33</xdr:row>
      <xdr:rowOff>97312</xdr:rowOff>
    </xdr:from>
    <xdr:to>
      <xdr:col>7</xdr:col>
      <xdr:colOff>435992</xdr:colOff>
      <xdr:row>34</xdr:row>
      <xdr:rowOff>170673</xdr:rowOff>
    </xdr:to>
    <xdr:sp macro="" textlink="">
      <xdr:nvSpPr>
        <xdr:cNvPr id="18" name="Ellipse 17">
          <a:extLst>
            <a:ext uri="{FF2B5EF4-FFF2-40B4-BE49-F238E27FC236}">
              <a16:creationId xmlns:a16="http://schemas.microsoft.com/office/drawing/2014/main" id="{D3A3C894-301B-4F3D-81B6-83C996700330}"/>
            </a:ext>
          </a:extLst>
        </xdr:cNvPr>
        <xdr:cNvSpPr/>
      </xdr:nvSpPr>
      <xdr:spPr>
        <a:xfrm>
          <a:off x="5876377" y="5336062"/>
          <a:ext cx="216000" cy="263861"/>
        </a:xfrm>
        <a:prstGeom prst="ellipse">
          <a:avLst/>
        </a:prstGeom>
        <a:solidFill>
          <a:srgbClr val="FF0000">
            <a:alpha val="50000"/>
          </a:srgb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lang="de-CH" sz="1100"/>
            <a:t>1</a:t>
          </a:r>
        </a:p>
      </xdr:txBody>
    </xdr:sp>
    <xdr:clientData/>
  </xdr:twoCellAnchor>
  <xdr:twoCellAnchor>
    <xdr:from>
      <xdr:col>7</xdr:col>
      <xdr:colOff>329479</xdr:colOff>
      <xdr:row>34</xdr:row>
      <xdr:rowOff>95933</xdr:rowOff>
    </xdr:from>
    <xdr:to>
      <xdr:col>7</xdr:col>
      <xdr:colOff>545479</xdr:colOff>
      <xdr:row>35</xdr:row>
      <xdr:rowOff>169295</xdr:rowOff>
    </xdr:to>
    <xdr:sp macro="" textlink="">
      <xdr:nvSpPr>
        <xdr:cNvPr id="19" name="Ellipse 18">
          <a:extLst>
            <a:ext uri="{FF2B5EF4-FFF2-40B4-BE49-F238E27FC236}">
              <a16:creationId xmlns:a16="http://schemas.microsoft.com/office/drawing/2014/main" id="{F89B3AD7-3C77-474D-A7B7-AE0D4BEF096E}"/>
            </a:ext>
          </a:extLst>
        </xdr:cNvPr>
        <xdr:cNvSpPr/>
      </xdr:nvSpPr>
      <xdr:spPr>
        <a:xfrm>
          <a:off x="5985864" y="5525183"/>
          <a:ext cx="216000" cy="263862"/>
        </a:xfrm>
        <a:prstGeom prst="ellipse">
          <a:avLst/>
        </a:prstGeom>
        <a:solidFill>
          <a:srgbClr val="FF0000">
            <a:alpha val="50000"/>
          </a:srgb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t"/>
        <a:lstStyle/>
        <a:p>
          <a:pPr algn="ctr"/>
          <a:r>
            <a:rPr lang="de-CH" sz="1100"/>
            <a:t>2</a:t>
          </a:r>
        </a:p>
      </xdr:txBody>
    </xdr:sp>
    <xdr:clientData/>
  </xdr:twoCellAnchor>
  <xdr:twoCellAnchor>
    <xdr:from>
      <xdr:col>6</xdr:col>
      <xdr:colOff>106011</xdr:colOff>
      <xdr:row>33</xdr:row>
      <xdr:rowOff>124119</xdr:rowOff>
    </xdr:from>
    <xdr:to>
      <xdr:col>6</xdr:col>
      <xdr:colOff>374006</xdr:colOff>
      <xdr:row>35</xdr:row>
      <xdr:rowOff>93345</xdr:rowOff>
    </xdr:to>
    <xdr:sp macro="" textlink="">
      <xdr:nvSpPr>
        <xdr:cNvPr id="3" name="Rechteck 2">
          <a:extLst>
            <a:ext uri="{FF2B5EF4-FFF2-40B4-BE49-F238E27FC236}">
              <a16:creationId xmlns:a16="http://schemas.microsoft.com/office/drawing/2014/main" id="{0A363AAF-DDF6-4920-99C1-19E77B1D09AE}"/>
            </a:ext>
          </a:extLst>
        </xdr:cNvPr>
        <xdr:cNvSpPr/>
      </xdr:nvSpPr>
      <xdr:spPr>
        <a:xfrm>
          <a:off x="5044357" y="5362869"/>
          <a:ext cx="267995" cy="350226"/>
        </a:xfrm>
        <a:prstGeom prst="rect">
          <a:avLst/>
        </a:prstGeom>
        <a:solidFill>
          <a:srgbClr val="FF0000">
            <a:alpha val="20000"/>
          </a:srgb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4</xdr:col>
      <xdr:colOff>200049</xdr:colOff>
      <xdr:row>33</xdr:row>
      <xdr:rowOff>116042</xdr:rowOff>
    </xdr:from>
    <xdr:to>
      <xdr:col>4</xdr:col>
      <xdr:colOff>468044</xdr:colOff>
      <xdr:row>35</xdr:row>
      <xdr:rowOff>94810</xdr:rowOff>
    </xdr:to>
    <xdr:sp macro="" textlink="">
      <xdr:nvSpPr>
        <xdr:cNvPr id="17" name="Rechteck 16">
          <a:extLst>
            <a:ext uri="{FF2B5EF4-FFF2-40B4-BE49-F238E27FC236}">
              <a16:creationId xmlns:a16="http://schemas.microsoft.com/office/drawing/2014/main" id="{A7BE512C-D818-43C2-A6BF-AFB79345A923}"/>
            </a:ext>
          </a:extLst>
        </xdr:cNvPr>
        <xdr:cNvSpPr/>
      </xdr:nvSpPr>
      <xdr:spPr>
        <a:xfrm>
          <a:off x="3702318" y="5354792"/>
          <a:ext cx="267995" cy="359768"/>
        </a:xfrm>
        <a:prstGeom prst="rect">
          <a:avLst/>
        </a:prstGeom>
        <a:solidFill>
          <a:srgbClr val="FF0000">
            <a:alpha val="20000"/>
          </a:srgb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9667A-68DE-4F13-9BDE-AE0238675CEB}">
  <dimension ref="A1:Q53"/>
  <sheetViews>
    <sheetView tabSelected="1" zoomScale="130" zoomScaleNormal="130" workbookViewId="0">
      <selection activeCell="L6" sqref="L6"/>
    </sheetView>
  </sheetViews>
  <sheetFormatPr baseColWidth="10" defaultColWidth="11.5" defaultRowHeight="13.8"/>
  <cols>
    <col min="1" max="1" width="1.296875" style="2" customWidth="1"/>
    <col min="2" max="2" width="29.69921875" style="2" customWidth="1"/>
    <col min="3" max="8" width="10.69921875" style="2" customWidth="1"/>
    <col min="9" max="9" width="10.19921875" style="2" customWidth="1"/>
    <col min="10" max="10" width="1" style="2" customWidth="1"/>
    <col min="11" max="12" width="11.5" style="2"/>
    <col min="13" max="14" width="0" style="2" hidden="1" customWidth="1"/>
    <col min="15" max="19" width="11.5" style="2"/>
    <col min="20" max="38" width="3.19921875" style="2" customWidth="1"/>
    <col min="39" max="16384" width="11.5" style="2"/>
  </cols>
  <sheetData>
    <row r="1" spans="1:12" ht="6" customHeight="1" thickBot="1">
      <c r="A1" s="1"/>
      <c r="B1" s="1"/>
      <c r="C1" s="1"/>
      <c r="D1" s="1"/>
      <c r="E1" s="1"/>
      <c r="F1" s="1"/>
      <c r="G1" s="1"/>
      <c r="H1" s="1"/>
      <c r="I1" s="1"/>
      <c r="J1" s="1"/>
    </row>
    <row r="2" spans="1:12">
      <c r="A2" s="1"/>
      <c r="B2" s="29"/>
      <c r="C2" s="24"/>
      <c r="D2" s="24"/>
      <c r="E2" s="24"/>
      <c r="F2" s="24"/>
      <c r="G2" s="24"/>
      <c r="H2" s="24"/>
      <c r="I2" s="37" t="s">
        <v>0</v>
      </c>
      <c r="J2" s="1"/>
    </row>
    <row r="3" spans="1:12" ht="18">
      <c r="A3" s="1"/>
      <c r="B3" s="30" t="s">
        <v>1</v>
      </c>
      <c r="C3" s="1"/>
      <c r="D3" s="1"/>
      <c r="E3" s="1"/>
      <c r="F3" s="1"/>
      <c r="G3" s="1"/>
      <c r="H3" s="1"/>
      <c r="I3" s="36" t="s">
        <v>2</v>
      </c>
      <c r="J3" s="1"/>
    </row>
    <row r="4" spans="1:12" ht="18">
      <c r="A4" s="1"/>
      <c r="B4" s="30" t="s">
        <v>3</v>
      </c>
      <c r="C4" s="1"/>
      <c r="D4" s="1"/>
      <c r="E4" s="1"/>
      <c r="F4" s="1"/>
      <c r="G4" s="1"/>
      <c r="H4" s="1"/>
      <c r="I4" s="31"/>
      <c r="J4" s="1"/>
    </row>
    <row r="5" spans="1:12">
      <c r="A5" s="1"/>
      <c r="B5" s="47" t="s">
        <v>4</v>
      </c>
      <c r="C5" s="49"/>
      <c r="D5" s="1"/>
      <c r="E5" s="1"/>
      <c r="F5" s="1"/>
      <c r="G5" s="1"/>
      <c r="H5" s="1"/>
      <c r="I5" s="6"/>
      <c r="J5" s="1"/>
    </row>
    <row r="6" spans="1:12" ht="14.4" thickBot="1">
      <c r="A6" s="1"/>
      <c r="B6" s="32"/>
      <c r="C6" s="33"/>
      <c r="D6" s="33"/>
      <c r="E6" s="33"/>
      <c r="F6" s="33"/>
      <c r="G6" s="33"/>
      <c r="H6" s="33"/>
      <c r="I6" s="36"/>
      <c r="J6" s="1"/>
    </row>
    <row r="7" spans="1:12">
      <c r="A7" s="1"/>
      <c r="B7" s="3" t="s">
        <v>5</v>
      </c>
      <c r="C7" s="82" t="s">
        <v>6</v>
      </c>
      <c r="D7" s="82"/>
      <c r="E7" s="82" t="s">
        <v>7</v>
      </c>
      <c r="F7" s="82"/>
      <c r="G7" s="82" t="s">
        <v>8</v>
      </c>
      <c r="H7" s="82"/>
      <c r="I7" s="17"/>
      <c r="J7" s="1"/>
    </row>
    <row r="8" spans="1:12">
      <c r="A8" s="1"/>
      <c r="B8" s="4" t="s">
        <v>9</v>
      </c>
      <c r="C8" s="83" t="s">
        <v>10</v>
      </c>
      <c r="D8" s="83"/>
      <c r="E8" s="83" t="s">
        <v>11</v>
      </c>
      <c r="F8" s="83"/>
      <c r="G8" s="83" t="s">
        <v>11</v>
      </c>
      <c r="H8" s="83"/>
      <c r="I8" s="18" t="s">
        <v>12</v>
      </c>
      <c r="J8" s="1"/>
    </row>
    <row r="9" spans="1:12" ht="14.4" thickBot="1">
      <c r="A9" s="1"/>
      <c r="B9" s="38" t="s">
        <v>13</v>
      </c>
      <c r="C9" s="81">
        <v>173</v>
      </c>
      <c r="D9" s="81"/>
      <c r="E9" s="81"/>
      <c r="F9" s="81"/>
      <c r="G9" s="81"/>
      <c r="H9" s="81"/>
      <c r="I9" s="39">
        <f>SUM(C9:G9)</f>
        <v>173</v>
      </c>
      <c r="J9" s="1"/>
    </row>
    <row r="10" spans="1:12">
      <c r="A10" s="1"/>
      <c r="B10" s="5"/>
      <c r="C10" s="1"/>
      <c r="D10" s="1"/>
      <c r="E10" s="1"/>
      <c r="F10" s="1"/>
      <c r="G10" s="1"/>
      <c r="H10" s="1"/>
      <c r="I10" s="6"/>
      <c r="J10" s="1"/>
    </row>
    <row r="11" spans="1:12" ht="14.4" thickBot="1">
      <c r="A11" s="1"/>
      <c r="B11" s="32"/>
      <c r="C11" s="49"/>
      <c r="D11" s="33"/>
      <c r="E11" s="33"/>
      <c r="F11" s="33"/>
      <c r="G11" s="33"/>
      <c r="H11" s="33"/>
      <c r="I11" s="34"/>
      <c r="J11" s="1"/>
      <c r="L11" s="57"/>
    </row>
    <row r="12" spans="1:12">
      <c r="A12" s="1"/>
      <c r="B12" s="9" t="s">
        <v>14</v>
      </c>
      <c r="C12" s="43" t="s">
        <v>15</v>
      </c>
      <c r="D12" s="43" t="s">
        <v>16</v>
      </c>
      <c r="E12" s="43" t="s">
        <v>17</v>
      </c>
      <c r="F12" s="43" t="s">
        <v>18</v>
      </c>
      <c r="G12" s="43" t="s">
        <v>19</v>
      </c>
      <c r="H12" s="43" t="s">
        <v>20</v>
      </c>
      <c r="I12" s="10"/>
      <c r="J12" s="1"/>
    </row>
    <row r="13" spans="1:12" ht="15">
      <c r="A13" s="1"/>
      <c r="B13" s="11" t="s">
        <v>21</v>
      </c>
      <c r="C13" s="42">
        <v>52.8</v>
      </c>
      <c r="D13" s="42">
        <v>52.8</v>
      </c>
      <c r="E13" s="42">
        <v>52.8</v>
      </c>
      <c r="F13" s="42">
        <v>52.8</v>
      </c>
      <c r="G13" s="42"/>
      <c r="H13" s="42"/>
      <c r="I13" s="13" t="s">
        <v>22</v>
      </c>
      <c r="J13" s="1"/>
    </row>
    <row r="14" spans="1:12" ht="15" customHeight="1">
      <c r="A14" s="1"/>
      <c r="B14" s="41" t="s">
        <v>23</v>
      </c>
      <c r="C14" s="12">
        <v>229</v>
      </c>
      <c r="D14" s="12">
        <v>138</v>
      </c>
      <c r="E14" s="12">
        <v>63</v>
      </c>
      <c r="F14" s="12">
        <v>47</v>
      </c>
      <c r="G14" s="12"/>
      <c r="H14" s="12"/>
      <c r="I14" s="13" t="s">
        <v>22</v>
      </c>
      <c r="J14" s="1"/>
    </row>
    <row r="15" spans="1:12" ht="15">
      <c r="A15" s="1"/>
      <c r="B15" s="11" t="s">
        <v>24</v>
      </c>
      <c r="C15" s="14">
        <f>IF(C14="","",(C13/(3.7*0.95)+$F$21/(2.8*0.7)+$F$22-8.32)*2)</f>
        <v>72.132832983359293</v>
      </c>
      <c r="D15" s="14">
        <f>IF(D14="","",(D13/(3.7*0.95)+$F$21/(2.8*0.7)+$F$22-8.32)*2)</f>
        <v>72.132832983359293</v>
      </c>
      <c r="E15" s="14">
        <f>IF(E14="","",(E13/(3.7*0.95)+$F$21/(2.8*0.7)+$F$22-8.32)*2)</f>
        <v>72.132832983359293</v>
      </c>
      <c r="F15" s="14">
        <f t="shared" ref="F15:H15" si="0">IF(F14="","",(F13/(3.7*0.95)+$F$21/(2.8*0.7)+$F$22-8.32)*2)</f>
        <v>72.132832983359293</v>
      </c>
      <c r="G15" s="14" t="str">
        <f t="shared" si="0"/>
        <v/>
      </c>
      <c r="H15" s="14" t="str">
        <f t="shared" si="0"/>
        <v/>
      </c>
      <c r="I15" s="13" t="s">
        <v>22</v>
      </c>
      <c r="J15" s="1"/>
      <c r="L15" s="57"/>
    </row>
    <row r="16" spans="1:12">
      <c r="A16" s="1"/>
      <c r="B16" s="11" t="s">
        <v>25</v>
      </c>
      <c r="C16" s="80">
        <f>IFERROR(C14/C15,"")</f>
        <v>3.1746985461229453</v>
      </c>
      <c r="D16" s="80">
        <f t="shared" ref="D16:H16" si="1">IFERROR(D14/D15,"")</f>
        <v>1.913137115130858</v>
      </c>
      <c r="E16" s="80">
        <f>IFERROR(E14/E15,"")</f>
        <v>0.8733886829945221</v>
      </c>
      <c r="F16" s="80">
        <f t="shared" si="1"/>
        <v>0.65157568413877043</v>
      </c>
      <c r="G16" s="80" t="str">
        <f t="shared" si="1"/>
        <v/>
      </c>
      <c r="H16" s="80" t="str">
        <f t="shared" si="1"/>
        <v/>
      </c>
      <c r="I16" s="6"/>
      <c r="J16" s="1"/>
    </row>
    <row r="17" spans="1:16" hidden="1">
      <c r="A17" s="1"/>
      <c r="B17" s="11" t="s">
        <v>26</v>
      </c>
      <c r="C17" s="15" t="str">
        <f t="shared" ref="C17:H17" si="2">IF(C16&lt;=50%,"A",IF(C16&lt;=100%,"B",IF(C16&lt;=175%,"C",IF(C16&lt;=250%,"D",IF(C16&lt;=325%,"E",IF(C16&lt;=400%,"F","G"))))))</f>
        <v>E</v>
      </c>
      <c r="D17" s="15" t="str">
        <f t="shared" si="2"/>
        <v>D</v>
      </c>
      <c r="E17" s="15" t="str">
        <f t="shared" si="2"/>
        <v>B</v>
      </c>
      <c r="F17" s="15" t="str">
        <f t="shared" si="2"/>
        <v>B</v>
      </c>
      <c r="G17" s="15" t="str">
        <f t="shared" si="2"/>
        <v>G</v>
      </c>
      <c r="H17" s="15" t="str">
        <f t="shared" si="2"/>
        <v>G</v>
      </c>
      <c r="I17" s="6"/>
      <c r="J17" s="1"/>
    </row>
    <row r="18" spans="1:16" ht="14.4" thickBot="1">
      <c r="A18" s="1"/>
      <c r="B18" s="7" t="s">
        <v>14</v>
      </c>
      <c r="C18" s="16" t="str">
        <f>IF(C14="","",C17)</f>
        <v>E</v>
      </c>
      <c r="D18" s="16" t="str">
        <f>IF(D14="","",D17)</f>
        <v>D</v>
      </c>
      <c r="E18" s="16" t="str">
        <f>IF(E14="","",E17)</f>
        <v>B</v>
      </c>
      <c r="F18" s="16" t="str">
        <f t="shared" ref="F18:H18" si="3">IF(F14="","",F17)</f>
        <v>B</v>
      </c>
      <c r="G18" s="16" t="str">
        <f t="shared" si="3"/>
        <v/>
      </c>
      <c r="H18" s="16" t="str">
        <f t="shared" si="3"/>
        <v/>
      </c>
      <c r="I18" s="8"/>
      <c r="J18" s="1"/>
    </row>
    <row r="19" spans="1:16">
      <c r="A19" s="1"/>
      <c r="B19" s="5"/>
      <c r="C19" s="1"/>
      <c r="D19" s="1"/>
      <c r="E19" s="1"/>
      <c r="F19" s="1"/>
      <c r="G19" s="1"/>
      <c r="H19" s="1"/>
      <c r="I19" s="6"/>
      <c r="J19" s="1"/>
    </row>
    <row r="20" spans="1:16" hidden="1">
      <c r="A20" s="1"/>
      <c r="B20" s="44" t="s">
        <v>27</v>
      </c>
      <c r="C20" s="45" t="s">
        <v>6</v>
      </c>
      <c r="D20" s="45" t="s">
        <v>7</v>
      </c>
      <c r="E20" s="45" t="s">
        <v>8</v>
      </c>
      <c r="F20" s="45" t="s">
        <v>28</v>
      </c>
      <c r="G20" s="46"/>
      <c r="H20" s="1"/>
      <c r="I20" s="6"/>
      <c r="J20" s="1"/>
    </row>
    <row r="21" spans="1:16" hidden="1">
      <c r="A21" s="1"/>
      <c r="B21" s="47" t="s">
        <v>29</v>
      </c>
      <c r="C21" s="48">
        <f>IFERROR(VLOOKUP(C8,$F$31:$G$37,2,FALSE),0)</f>
        <v>14</v>
      </c>
      <c r="D21" s="48">
        <f>IFERROR(VLOOKUP(E8,$F$31:$G$37,2,FALSE),0)</f>
        <v>0</v>
      </c>
      <c r="E21" s="48">
        <f>IFERROR(VLOOKUP(G8,$F$31:$G$37,2,FALSE),0)</f>
        <v>0</v>
      </c>
      <c r="F21" s="48">
        <f>IFERROR((C21*$C$9+D21*$E$9+E21*$G$9)/$I$9,0)</f>
        <v>14</v>
      </c>
      <c r="G21" s="49" t="s">
        <v>30</v>
      </c>
      <c r="H21" s="1"/>
      <c r="I21" s="6"/>
      <c r="J21" s="1"/>
    </row>
    <row r="22" spans="1:16" hidden="1">
      <c r="A22" s="1"/>
      <c r="B22" s="47" t="s">
        <v>31</v>
      </c>
      <c r="C22" s="48">
        <f>IFERROR(VLOOKUP(C8,$F$31:$H$37,3,FALSE),0)</f>
        <v>22.222222222222221</v>
      </c>
      <c r="D22" s="48">
        <f>IFERROR(VLOOKUP(E8,$F$31:$H$37,3,FALSE),0)</f>
        <v>0</v>
      </c>
      <c r="E22" s="48">
        <f>IFERROR(VLOOKUP(G8,$F$31:$H$37,3,FALSE),0)</f>
        <v>0</v>
      </c>
      <c r="F22" s="48">
        <f>IFERROR((C22*$C$9+D22*$E$9+E22*$G$9)/$I$9,0)</f>
        <v>22.222222222222221</v>
      </c>
      <c r="G22" s="49" t="s">
        <v>30</v>
      </c>
      <c r="H22" s="1"/>
      <c r="I22" s="6"/>
      <c r="J22" s="1"/>
    </row>
    <row r="23" spans="1:16" ht="14.4" thickBot="1">
      <c r="A23" s="1"/>
      <c r="B23" s="5"/>
      <c r="C23" s="1"/>
      <c r="D23" s="1"/>
      <c r="E23" s="1"/>
      <c r="F23" s="1"/>
      <c r="G23" s="1"/>
      <c r="H23" s="1"/>
      <c r="I23" s="6"/>
      <c r="J23" s="1"/>
    </row>
    <row r="24" spans="1:16" ht="25.5" customHeight="1" thickBot="1">
      <c r="A24" s="1"/>
      <c r="B24" s="51" t="s">
        <v>32</v>
      </c>
      <c r="C24" s="24"/>
      <c r="D24" s="24"/>
      <c r="E24" s="24"/>
      <c r="F24" s="24"/>
      <c r="G24" s="24"/>
      <c r="H24" s="24"/>
      <c r="I24" s="25"/>
      <c r="J24" s="1"/>
      <c r="L24" s="79"/>
      <c r="M24" s="84"/>
      <c r="N24" s="84"/>
      <c r="O24" s="79"/>
      <c r="P24" s="79"/>
    </row>
    <row r="25" spans="1:16" ht="15" customHeight="1">
      <c r="A25" s="1"/>
      <c r="B25" s="52" t="s">
        <v>33</v>
      </c>
      <c r="C25" s="85" t="s">
        <v>34</v>
      </c>
      <c r="D25" s="85"/>
      <c r="E25" s="53"/>
      <c r="F25" s="50" t="s">
        <v>35</v>
      </c>
      <c r="G25" s="50"/>
      <c r="H25" s="24"/>
      <c r="I25" s="25"/>
      <c r="J25" s="1"/>
      <c r="L25" s="79"/>
      <c r="M25" s="77"/>
      <c r="N25" s="77"/>
      <c r="O25" s="77"/>
      <c r="P25" s="77"/>
    </row>
    <row r="26" spans="1:16" ht="15" customHeight="1">
      <c r="A26" s="1"/>
      <c r="B26" s="5"/>
      <c r="C26" s="1"/>
      <c r="D26" s="1"/>
      <c r="E26" s="1"/>
      <c r="F26" s="1"/>
      <c r="G26" s="1"/>
      <c r="H26" s="1"/>
      <c r="I26" s="6"/>
      <c r="J26" s="1"/>
      <c r="L26" s="78"/>
      <c r="M26" s="77"/>
      <c r="N26" s="77"/>
      <c r="O26" s="77"/>
      <c r="P26" s="77"/>
    </row>
    <row r="27" spans="1:16">
      <c r="A27" s="1"/>
      <c r="B27" s="19" t="s">
        <v>36</v>
      </c>
      <c r="C27" s="20"/>
      <c r="D27" s="20"/>
      <c r="E27" s="20"/>
      <c r="F27" s="20"/>
      <c r="G27" s="20"/>
      <c r="H27" s="20"/>
      <c r="I27" s="21"/>
      <c r="J27" s="1"/>
      <c r="L27" s="78"/>
      <c r="M27" s="77"/>
      <c r="N27" s="77"/>
      <c r="O27" s="77"/>
      <c r="P27" s="77"/>
    </row>
    <row r="28" spans="1:16">
      <c r="A28" s="1"/>
      <c r="B28" s="5" t="s">
        <v>37</v>
      </c>
      <c r="C28" s="1"/>
      <c r="D28" s="1"/>
      <c r="E28" s="1"/>
      <c r="F28" s="54"/>
      <c r="G28" s="54"/>
      <c r="H28" s="54"/>
      <c r="I28" s="40"/>
      <c r="J28" s="1"/>
      <c r="L28" s="78"/>
      <c r="M28" s="77"/>
      <c r="N28" s="77"/>
      <c r="O28" s="77"/>
      <c r="P28" s="77"/>
    </row>
    <row r="29" spans="1:16" ht="14.4">
      <c r="A29" s="1"/>
      <c r="B29" s="5" t="s">
        <v>38</v>
      </c>
      <c r="C29" s="1"/>
      <c r="D29" s="1"/>
      <c r="E29" s="1"/>
      <c r="F29" s="55" t="s">
        <v>39</v>
      </c>
      <c r="G29" s="56" t="s">
        <v>40</v>
      </c>
      <c r="H29" s="56" t="s">
        <v>41</v>
      </c>
      <c r="I29" s="6"/>
      <c r="J29" s="1"/>
      <c r="L29" s="78"/>
      <c r="M29" s="77"/>
      <c r="N29" s="77"/>
      <c r="O29" s="77"/>
      <c r="P29" s="77"/>
    </row>
    <row r="30" spans="1:16" ht="14.4">
      <c r="A30" s="1"/>
      <c r="B30" s="5"/>
      <c r="C30" s="1"/>
      <c r="D30" s="1"/>
      <c r="E30" s="1"/>
      <c r="F30" s="56" t="s">
        <v>11</v>
      </c>
      <c r="G30" s="56" t="s">
        <v>42</v>
      </c>
      <c r="H30" s="56" t="s">
        <v>42</v>
      </c>
      <c r="I30" s="6"/>
      <c r="J30" s="1"/>
      <c r="L30" s="78"/>
      <c r="M30" s="77"/>
      <c r="N30" s="77"/>
      <c r="O30" s="77"/>
      <c r="P30" s="77"/>
    </row>
    <row r="31" spans="1:16" ht="14.4">
      <c r="A31" s="1"/>
      <c r="B31" s="5"/>
      <c r="C31" s="1"/>
      <c r="D31" s="1"/>
      <c r="E31" s="1"/>
      <c r="F31" s="60" t="s">
        <v>43</v>
      </c>
      <c r="G31" s="58">
        <v>21</v>
      </c>
      <c r="H31" s="59">
        <f>100/3.6</f>
        <v>27.777777777777779</v>
      </c>
      <c r="I31" s="6"/>
      <c r="J31" s="1"/>
      <c r="L31" s="78"/>
      <c r="M31" s="77"/>
      <c r="N31" s="77"/>
      <c r="O31" s="77"/>
      <c r="P31" s="77"/>
    </row>
    <row r="32" spans="1:16" ht="14.4">
      <c r="A32" s="1"/>
      <c r="B32" s="5"/>
      <c r="C32" s="1"/>
      <c r="D32" s="1"/>
      <c r="E32" s="1"/>
      <c r="F32" s="60" t="s">
        <v>10</v>
      </c>
      <c r="G32" s="58">
        <v>14</v>
      </c>
      <c r="H32" s="59">
        <f>80/3.6</f>
        <v>22.222222222222221</v>
      </c>
      <c r="I32" s="6"/>
      <c r="J32" s="1"/>
      <c r="L32" s="78"/>
      <c r="M32" s="77"/>
      <c r="N32" s="77"/>
      <c r="O32" s="77"/>
      <c r="P32" s="77"/>
    </row>
    <row r="33" spans="1:17" ht="14.4">
      <c r="A33" s="1"/>
      <c r="B33" s="5"/>
      <c r="C33" s="1"/>
      <c r="D33" s="1"/>
      <c r="E33" s="1"/>
      <c r="F33" s="60" t="s">
        <v>44</v>
      </c>
      <c r="G33" s="58">
        <v>21</v>
      </c>
      <c r="H33" s="58">
        <v>31</v>
      </c>
      <c r="I33" s="6"/>
      <c r="J33" s="1"/>
    </row>
    <row r="34" spans="1:17" ht="14.4">
      <c r="A34" s="1"/>
      <c r="B34" s="5"/>
      <c r="C34" s="1"/>
      <c r="D34" s="1"/>
      <c r="E34" s="1"/>
      <c r="F34" s="60" t="s">
        <v>45</v>
      </c>
      <c r="G34" s="58">
        <v>7</v>
      </c>
      <c r="H34" s="58">
        <v>34</v>
      </c>
      <c r="I34" s="6"/>
      <c r="J34" s="1"/>
    </row>
    <row r="35" spans="1:17" ht="14.4">
      <c r="A35" s="1"/>
      <c r="B35" s="5"/>
      <c r="C35" s="1"/>
      <c r="D35" s="1"/>
      <c r="E35" s="1"/>
      <c r="F35" s="60" t="s">
        <v>46</v>
      </c>
      <c r="G35" s="58">
        <v>7</v>
      </c>
      <c r="H35" s="58">
        <v>19</v>
      </c>
      <c r="I35" s="6"/>
      <c r="J35" s="1"/>
    </row>
    <row r="36" spans="1:17" ht="14.4">
      <c r="A36" s="1"/>
      <c r="B36" s="5"/>
      <c r="C36" s="1"/>
      <c r="D36" s="1"/>
      <c r="E36" s="1"/>
      <c r="F36" s="60" t="s">
        <v>47</v>
      </c>
      <c r="G36" s="58">
        <v>7</v>
      </c>
      <c r="H36" s="58">
        <v>52</v>
      </c>
      <c r="I36" s="6"/>
      <c r="J36" s="1"/>
    </row>
    <row r="37" spans="1:17" ht="14.4">
      <c r="A37" s="1"/>
      <c r="B37" s="5"/>
      <c r="C37" s="1"/>
      <c r="D37" s="1"/>
      <c r="E37" s="1"/>
      <c r="F37" s="60" t="s">
        <v>48</v>
      </c>
      <c r="G37" s="58">
        <v>56</v>
      </c>
      <c r="H37" s="58">
        <v>45</v>
      </c>
      <c r="I37" s="6"/>
      <c r="J37" s="1"/>
    </row>
    <row r="38" spans="1:17">
      <c r="A38" s="1"/>
      <c r="B38" s="5"/>
      <c r="C38" s="1"/>
      <c r="D38" s="1"/>
      <c r="E38" s="1"/>
      <c r="F38" s="1"/>
      <c r="G38" s="1"/>
      <c r="H38" s="1"/>
      <c r="I38" s="6"/>
      <c r="J38" s="1"/>
    </row>
    <row r="39" spans="1:17" ht="14.4" thickBot="1">
      <c r="A39" s="1"/>
      <c r="B39" s="22"/>
      <c r="C39" s="23"/>
      <c r="D39" s="23"/>
      <c r="E39" s="23"/>
      <c r="F39" s="23"/>
      <c r="G39" s="23"/>
      <c r="H39" s="23"/>
      <c r="I39" s="35"/>
      <c r="J39" s="1"/>
    </row>
    <row r="40" spans="1:17">
      <c r="A40" s="1"/>
      <c r="B40" s="29"/>
      <c r="C40" s="24"/>
      <c r="D40" s="24"/>
      <c r="E40" s="24"/>
      <c r="F40" s="24"/>
      <c r="G40" s="24"/>
      <c r="H40" s="24"/>
      <c r="I40" s="25"/>
      <c r="J40" s="1"/>
      <c r="Q40" s="2" t="s">
        <v>49</v>
      </c>
    </row>
    <row r="41" spans="1:17" ht="14.4" thickBot="1">
      <c r="A41" s="1"/>
      <c r="B41" s="22"/>
      <c r="C41" s="23"/>
      <c r="D41" s="23"/>
      <c r="E41" s="23"/>
      <c r="F41" s="23"/>
      <c r="G41" s="23"/>
      <c r="H41" s="23"/>
      <c r="I41" s="8"/>
      <c r="J41" s="1"/>
    </row>
    <row r="42" spans="1:17" ht="18.600000000000001" thickBot="1">
      <c r="A42" s="1"/>
      <c r="B42" s="26" t="s">
        <v>50</v>
      </c>
      <c r="C42" s="27"/>
      <c r="D42" s="27"/>
      <c r="E42" s="75" t="s">
        <v>51</v>
      </c>
      <c r="F42" s="27"/>
      <c r="G42" s="27"/>
      <c r="H42" s="27"/>
      <c r="I42" s="28"/>
      <c r="J42" s="1"/>
    </row>
    <row r="43" spans="1:17" ht="9" customHeight="1" thickBot="1">
      <c r="A43" s="1"/>
      <c r="B43" s="86" t="s">
        <v>52</v>
      </c>
      <c r="C43" s="87"/>
      <c r="D43" s="88"/>
      <c r="E43" s="69"/>
      <c r="F43" s="69"/>
      <c r="G43" s="69"/>
      <c r="H43" s="69"/>
      <c r="I43" s="70"/>
      <c r="J43" s="1"/>
    </row>
    <row r="44" spans="1:17" ht="30" customHeight="1" thickBot="1">
      <c r="A44" s="1"/>
      <c r="B44" s="89"/>
      <c r="C44" s="90"/>
      <c r="D44" s="91"/>
      <c r="E44" s="74"/>
      <c r="F44" s="95" t="s">
        <v>53</v>
      </c>
      <c r="G44" s="97" t="s">
        <v>54</v>
      </c>
      <c r="H44" s="98"/>
      <c r="I44" s="71"/>
      <c r="J44" s="1"/>
    </row>
    <row r="45" spans="1:17" ht="15" customHeight="1" thickBot="1">
      <c r="A45" s="1"/>
      <c r="B45" s="89"/>
      <c r="C45" s="90"/>
      <c r="D45" s="91"/>
      <c r="E45" s="74"/>
      <c r="F45" s="96"/>
      <c r="G45" s="61" t="s">
        <v>55</v>
      </c>
      <c r="H45" s="61" t="s">
        <v>56</v>
      </c>
      <c r="I45" s="71"/>
      <c r="J45" s="1"/>
    </row>
    <row r="46" spans="1:17" ht="15" customHeight="1" thickBot="1">
      <c r="A46" s="1"/>
      <c r="B46" s="89"/>
      <c r="C46" s="90"/>
      <c r="D46" s="91"/>
      <c r="E46" s="74"/>
      <c r="F46" s="62" t="s">
        <v>57</v>
      </c>
      <c r="G46" s="76" t="s">
        <v>58</v>
      </c>
      <c r="H46" s="61">
        <v>50</v>
      </c>
      <c r="I46" s="71"/>
      <c r="J46" s="1"/>
    </row>
    <row r="47" spans="1:17" ht="15" customHeight="1" thickBot="1">
      <c r="A47" s="1"/>
      <c r="B47" s="89"/>
      <c r="C47" s="90"/>
      <c r="D47" s="91"/>
      <c r="E47" s="74"/>
      <c r="F47" s="63" t="s">
        <v>59</v>
      </c>
      <c r="G47" s="61" t="s">
        <v>60</v>
      </c>
      <c r="H47" s="61">
        <v>100</v>
      </c>
      <c r="I47" s="71"/>
      <c r="J47" s="1"/>
    </row>
    <row r="48" spans="1:17" ht="15" customHeight="1" thickBot="1">
      <c r="A48" s="1"/>
      <c r="B48" s="89"/>
      <c r="C48" s="90"/>
      <c r="D48" s="91"/>
      <c r="E48" s="74"/>
      <c r="F48" s="64" t="s">
        <v>61</v>
      </c>
      <c r="G48" s="61" t="s">
        <v>62</v>
      </c>
      <c r="H48" s="61">
        <v>175</v>
      </c>
      <c r="I48" s="71"/>
      <c r="J48" s="1"/>
    </row>
    <row r="49" spans="1:10" ht="15" customHeight="1" thickBot="1">
      <c r="A49" s="1"/>
      <c r="B49" s="89"/>
      <c r="C49" s="90"/>
      <c r="D49" s="91"/>
      <c r="E49" s="74"/>
      <c r="F49" s="65" t="s">
        <v>63</v>
      </c>
      <c r="G49" s="61" t="s">
        <v>64</v>
      </c>
      <c r="H49" s="61">
        <v>250</v>
      </c>
      <c r="I49" s="71"/>
      <c r="J49" s="1"/>
    </row>
    <row r="50" spans="1:10" ht="15" customHeight="1" thickBot="1">
      <c r="A50" s="1"/>
      <c r="B50" s="89"/>
      <c r="C50" s="90"/>
      <c r="D50" s="91"/>
      <c r="E50" s="74"/>
      <c r="F50" s="66" t="s">
        <v>65</v>
      </c>
      <c r="G50" s="61" t="s">
        <v>66</v>
      </c>
      <c r="H50" s="61">
        <v>325</v>
      </c>
      <c r="I50" s="71"/>
      <c r="J50" s="1"/>
    </row>
    <row r="51" spans="1:10" ht="15" customHeight="1" thickBot="1">
      <c r="A51" s="1"/>
      <c r="B51" s="89"/>
      <c r="C51" s="90"/>
      <c r="D51" s="91"/>
      <c r="E51" s="74"/>
      <c r="F51" s="67" t="s">
        <v>67</v>
      </c>
      <c r="G51" s="61" t="s">
        <v>68</v>
      </c>
      <c r="H51" s="61">
        <v>400</v>
      </c>
      <c r="I51" s="71"/>
      <c r="J51" s="1"/>
    </row>
    <row r="52" spans="1:10" ht="15" customHeight="1" thickBot="1">
      <c r="A52" s="1"/>
      <c r="B52" s="89"/>
      <c r="C52" s="90"/>
      <c r="D52" s="91"/>
      <c r="E52" s="74"/>
      <c r="F52" s="68" t="s">
        <v>69</v>
      </c>
      <c r="G52" s="61" t="s">
        <v>70</v>
      </c>
      <c r="H52" s="61" t="s">
        <v>71</v>
      </c>
      <c r="I52" s="71"/>
      <c r="J52" s="1"/>
    </row>
    <row r="53" spans="1:10" ht="15" customHeight="1" thickBot="1">
      <c r="A53" s="1"/>
      <c r="B53" s="92"/>
      <c r="C53" s="93"/>
      <c r="D53" s="94"/>
      <c r="E53" s="72"/>
      <c r="F53" s="72"/>
      <c r="G53" s="72"/>
      <c r="H53" s="72"/>
      <c r="I53" s="73"/>
      <c r="J53" s="1"/>
    </row>
  </sheetData>
  <mergeCells count="14">
    <mergeCell ref="M24:N24"/>
    <mergeCell ref="C25:D25"/>
    <mergeCell ref="B43:D53"/>
    <mergeCell ref="F44:F45"/>
    <mergeCell ref="G44:H44"/>
    <mergeCell ref="C9:D9"/>
    <mergeCell ref="E9:F9"/>
    <mergeCell ref="G9:H9"/>
    <mergeCell ref="C7:D7"/>
    <mergeCell ref="E7:F7"/>
    <mergeCell ref="G7:H7"/>
    <mergeCell ref="C8:D8"/>
    <mergeCell ref="E8:F8"/>
    <mergeCell ref="G8:H8"/>
  </mergeCells>
  <dataValidations count="1">
    <dataValidation type="list" allowBlank="1" showInputMessage="1" showErrorMessage="1" sqref="C8:H8" xr:uid="{AF452151-7076-4030-A9E9-A3CF0065E352}">
      <formula1>$F$30:$F$37</formula1>
    </dataValidation>
  </dataValidations>
  <pageMargins left="0.25" right="0.25" top="0.75" bottom="0.75" header="0.3" footer="0.3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88594-31D6-4FF3-B91E-DE1C46D7C814}">
  <dimension ref="A1:Q53"/>
  <sheetViews>
    <sheetView zoomScaleNormal="100" workbookViewId="0">
      <selection activeCell="G9" sqref="G9:H9"/>
    </sheetView>
  </sheetViews>
  <sheetFormatPr baseColWidth="10" defaultColWidth="11.5" defaultRowHeight="13.8"/>
  <cols>
    <col min="1" max="1" width="1.296875" style="2" customWidth="1"/>
    <col min="2" max="2" width="29.69921875" style="2" customWidth="1"/>
    <col min="3" max="8" width="10.69921875" style="2" customWidth="1"/>
    <col min="9" max="9" width="10.19921875" style="2" customWidth="1"/>
    <col min="10" max="10" width="1" style="2" customWidth="1"/>
    <col min="11" max="12" width="11.5" style="2"/>
    <col min="13" max="14" width="0" style="2" hidden="1" customWidth="1"/>
    <col min="15" max="19" width="11.5" style="2"/>
    <col min="20" max="38" width="3.19921875" style="2" customWidth="1"/>
    <col min="39" max="16384" width="11.5" style="2"/>
  </cols>
  <sheetData>
    <row r="1" spans="1:12" ht="6" customHeight="1" thickBot="1">
      <c r="A1" s="1"/>
      <c r="B1" s="1"/>
      <c r="C1" s="1"/>
      <c r="D1" s="1"/>
      <c r="E1" s="1"/>
      <c r="F1" s="1"/>
      <c r="G1" s="1"/>
      <c r="H1" s="1"/>
      <c r="I1" s="1"/>
      <c r="J1" s="1"/>
    </row>
    <row r="2" spans="1:12">
      <c r="A2" s="1"/>
      <c r="B2" s="29"/>
      <c r="C2" s="24"/>
      <c r="D2" s="24"/>
      <c r="E2" s="24"/>
      <c r="F2" s="24"/>
      <c r="G2" s="24"/>
      <c r="H2" s="24"/>
      <c r="I2" s="37" t="s">
        <v>107</v>
      </c>
      <c r="J2" s="1"/>
    </row>
    <row r="3" spans="1:12" ht="18">
      <c r="A3" s="1"/>
      <c r="B3" s="30" t="s">
        <v>73</v>
      </c>
      <c r="C3" s="1"/>
      <c r="D3" s="1"/>
      <c r="E3" s="1"/>
      <c r="F3" s="1"/>
      <c r="G3" s="1"/>
      <c r="H3" s="1"/>
      <c r="I3" s="36" t="s">
        <v>76</v>
      </c>
      <c r="J3" s="1"/>
    </row>
    <row r="4" spans="1:12" ht="18">
      <c r="A4" s="1"/>
      <c r="B4" s="30" t="s">
        <v>74</v>
      </c>
      <c r="C4" s="1"/>
      <c r="D4" s="1"/>
      <c r="E4" s="1"/>
      <c r="F4" s="1"/>
      <c r="G4" s="1"/>
      <c r="H4" s="1"/>
      <c r="I4" s="31"/>
      <c r="J4" s="1"/>
    </row>
    <row r="5" spans="1:12">
      <c r="A5" s="1"/>
      <c r="B5" s="47" t="s">
        <v>75</v>
      </c>
      <c r="C5" s="49"/>
      <c r="D5" s="1"/>
      <c r="E5" s="1"/>
      <c r="F5" s="1"/>
      <c r="G5" s="1"/>
      <c r="H5" s="1"/>
      <c r="I5" s="6"/>
      <c r="J5" s="1"/>
    </row>
    <row r="6" spans="1:12" ht="14.4" thickBot="1">
      <c r="A6" s="1"/>
      <c r="B6" s="32"/>
      <c r="C6" s="33"/>
      <c r="D6" s="33"/>
      <c r="E6" s="33"/>
      <c r="F6" s="33"/>
      <c r="G6" s="33"/>
      <c r="H6" s="33"/>
      <c r="I6" s="36"/>
      <c r="J6" s="1"/>
    </row>
    <row r="7" spans="1:12">
      <c r="A7" s="1"/>
      <c r="B7" s="3" t="s">
        <v>77</v>
      </c>
      <c r="C7" s="82" t="s">
        <v>6</v>
      </c>
      <c r="D7" s="82"/>
      <c r="E7" s="82" t="s">
        <v>7</v>
      </c>
      <c r="F7" s="82"/>
      <c r="G7" s="82" t="s">
        <v>8</v>
      </c>
      <c r="H7" s="82"/>
      <c r="I7" s="17"/>
      <c r="J7" s="1"/>
    </row>
    <row r="8" spans="1:12">
      <c r="A8" s="1"/>
      <c r="B8" s="4" t="s">
        <v>78</v>
      </c>
      <c r="C8" s="83" t="s">
        <v>79</v>
      </c>
      <c r="D8" s="83"/>
      <c r="E8" s="83" t="s">
        <v>11</v>
      </c>
      <c r="F8" s="83"/>
      <c r="G8" s="83" t="s">
        <v>11</v>
      </c>
      <c r="H8" s="83"/>
      <c r="I8" s="18" t="s">
        <v>12</v>
      </c>
      <c r="J8" s="1"/>
    </row>
    <row r="9" spans="1:12" ht="15.6" thickBot="1">
      <c r="A9" s="1"/>
      <c r="B9" s="38" t="s">
        <v>86</v>
      </c>
      <c r="C9" s="81">
        <v>2364</v>
      </c>
      <c r="D9" s="81"/>
      <c r="E9" s="81"/>
      <c r="F9" s="81"/>
      <c r="G9" s="81"/>
      <c r="H9" s="81"/>
      <c r="I9" s="39">
        <f>SUM(C9:G9)</f>
        <v>2364</v>
      </c>
      <c r="J9" s="1"/>
    </row>
    <row r="10" spans="1:12">
      <c r="A10" s="1"/>
      <c r="B10" s="5"/>
      <c r="C10" s="1"/>
      <c r="D10" s="1"/>
      <c r="E10" s="1"/>
      <c r="F10" s="1"/>
      <c r="G10" s="1"/>
      <c r="H10" s="1"/>
      <c r="I10" s="6"/>
      <c r="J10" s="1"/>
    </row>
    <row r="11" spans="1:12" ht="14.4" thickBot="1">
      <c r="A11" s="1"/>
      <c r="B11" s="32"/>
      <c r="C11" s="49"/>
      <c r="D11" s="33"/>
      <c r="E11" s="33"/>
      <c r="F11" s="33"/>
      <c r="G11" s="33"/>
      <c r="H11" s="33"/>
      <c r="I11" s="34"/>
      <c r="J11" s="1"/>
      <c r="L11" s="57"/>
    </row>
    <row r="12" spans="1:12">
      <c r="A12" s="1"/>
      <c r="B12" s="9" t="s">
        <v>87</v>
      </c>
      <c r="C12" s="43" t="s">
        <v>88</v>
      </c>
      <c r="D12" s="43" t="s">
        <v>16</v>
      </c>
      <c r="E12" s="43" t="s">
        <v>17</v>
      </c>
      <c r="F12" s="43" t="s">
        <v>18</v>
      </c>
      <c r="G12" s="43" t="s">
        <v>19</v>
      </c>
      <c r="H12" s="43" t="s">
        <v>20</v>
      </c>
      <c r="I12" s="10"/>
      <c r="J12" s="1"/>
    </row>
    <row r="13" spans="1:12" ht="15">
      <c r="A13" s="1"/>
      <c r="B13" s="11" t="s">
        <v>108</v>
      </c>
      <c r="C13" s="42">
        <v>26.1</v>
      </c>
      <c r="D13" s="42">
        <v>26.1</v>
      </c>
      <c r="E13" s="42"/>
      <c r="F13" s="42"/>
      <c r="G13" s="42"/>
      <c r="H13" s="42"/>
      <c r="I13" s="13" t="s">
        <v>22</v>
      </c>
      <c r="J13" s="1"/>
    </row>
    <row r="14" spans="1:12" ht="15" customHeight="1">
      <c r="A14" s="1"/>
      <c r="B14" s="41" t="s">
        <v>89</v>
      </c>
      <c r="C14" s="12">
        <v>226</v>
      </c>
      <c r="D14" s="12">
        <v>120</v>
      </c>
      <c r="E14" s="12"/>
      <c r="F14" s="12"/>
      <c r="G14" s="12"/>
      <c r="H14" s="12"/>
      <c r="I14" s="13" t="s">
        <v>22</v>
      </c>
      <c r="J14" s="1"/>
    </row>
    <row r="15" spans="1:12" ht="15">
      <c r="A15" s="1"/>
      <c r="B15" s="11" t="s">
        <v>90</v>
      </c>
      <c r="C15" s="14">
        <f>IF(C14="","",(C13/(3.7*0.95)+$F$21/(2.8*0.7)+$F$22-8.32)*2)</f>
        <v>75.194767097924995</v>
      </c>
      <c r="D15" s="14">
        <f>IF(D14="","",(D13/(3.7*0.95)+$F$21/(2.8*0.7)+$F$22-8.32)*2)</f>
        <v>75.194767097924995</v>
      </c>
      <c r="E15" s="14" t="str">
        <f>IF(E14="","",(E13/(3.7*0.95)+$F$21/(2.8*0.7)+$F$22-8.32)*2)</f>
        <v/>
      </c>
      <c r="F15" s="14" t="str">
        <f t="shared" ref="F15:H15" si="0">IF(F14="","",(F13/(3.7*0.95)+$F$21/(2.8*0.7)+$F$22-8.32)*2)</f>
        <v/>
      </c>
      <c r="G15" s="14" t="str">
        <f t="shared" si="0"/>
        <v/>
      </c>
      <c r="H15" s="14" t="str">
        <f t="shared" si="0"/>
        <v/>
      </c>
      <c r="I15" s="13" t="s">
        <v>22</v>
      </c>
      <c r="J15" s="1"/>
      <c r="L15" s="57"/>
    </row>
    <row r="16" spans="1:12">
      <c r="A16" s="1"/>
      <c r="B16" s="11" t="s">
        <v>91</v>
      </c>
      <c r="C16" s="80">
        <f>IFERROR(C14/C15,"")</f>
        <v>3.0055282930218223</v>
      </c>
      <c r="D16" s="80">
        <f t="shared" ref="D16:H16" si="1">IFERROR(D14/D15,"")</f>
        <v>1.5958557308080472</v>
      </c>
      <c r="E16" s="80" t="str">
        <f>IFERROR(E14/E15,"")</f>
        <v/>
      </c>
      <c r="F16" s="80" t="str">
        <f t="shared" si="1"/>
        <v/>
      </c>
      <c r="G16" s="80" t="str">
        <f t="shared" si="1"/>
        <v/>
      </c>
      <c r="H16" s="80" t="str">
        <f t="shared" si="1"/>
        <v/>
      </c>
      <c r="I16" s="6"/>
      <c r="J16" s="1"/>
    </row>
    <row r="17" spans="1:16" hidden="1">
      <c r="A17" s="1"/>
      <c r="B17" s="11" t="s">
        <v>26</v>
      </c>
      <c r="C17" s="15" t="str">
        <f t="shared" ref="C17:H17" si="2">IF(C16&lt;=50%,"A",IF(C16&lt;=100%,"B",IF(C16&lt;=175%,"C",IF(C16&lt;=250%,"D",IF(C16&lt;=325%,"E",IF(C16&lt;=400%,"F","G"))))))</f>
        <v>E</v>
      </c>
      <c r="D17" s="15" t="str">
        <f t="shared" si="2"/>
        <v>C</v>
      </c>
      <c r="E17" s="15" t="str">
        <f t="shared" si="2"/>
        <v>G</v>
      </c>
      <c r="F17" s="15" t="str">
        <f t="shared" si="2"/>
        <v>G</v>
      </c>
      <c r="G17" s="15" t="str">
        <f t="shared" si="2"/>
        <v>G</v>
      </c>
      <c r="H17" s="15" t="str">
        <f t="shared" si="2"/>
        <v>G</v>
      </c>
      <c r="I17" s="6"/>
      <c r="J17" s="1"/>
    </row>
    <row r="18" spans="1:16" ht="14.4" thickBot="1">
      <c r="A18" s="1"/>
      <c r="B18" s="7" t="s">
        <v>87</v>
      </c>
      <c r="C18" s="16" t="str">
        <f>IF(C14="","",C17)</f>
        <v>E</v>
      </c>
      <c r="D18" s="16" t="str">
        <f>IF(D14="","",D17)</f>
        <v>C</v>
      </c>
      <c r="E18" s="16" t="str">
        <f>IF(E14="","",E17)</f>
        <v/>
      </c>
      <c r="F18" s="16" t="str">
        <f t="shared" ref="F18:H18" si="3">IF(F14="","",F17)</f>
        <v/>
      </c>
      <c r="G18" s="16" t="str">
        <f t="shared" si="3"/>
        <v/>
      </c>
      <c r="H18" s="16" t="str">
        <f t="shared" si="3"/>
        <v/>
      </c>
      <c r="I18" s="8"/>
      <c r="J18" s="1"/>
    </row>
    <row r="19" spans="1:16">
      <c r="A19" s="1"/>
      <c r="B19" s="5"/>
      <c r="C19" s="1"/>
      <c r="D19" s="1"/>
      <c r="E19" s="1"/>
      <c r="F19" s="1"/>
      <c r="G19" s="1"/>
      <c r="H19" s="1"/>
      <c r="I19" s="6"/>
      <c r="J19" s="1"/>
    </row>
    <row r="20" spans="1:16" hidden="1">
      <c r="A20" s="1"/>
      <c r="B20" s="44" t="s">
        <v>27</v>
      </c>
      <c r="C20" s="45" t="s">
        <v>6</v>
      </c>
      <c r="D20" s="45" t="s">
        <v>7</v>
      </c>
      <c r="E20" s="45" t="s">
        <v>8</v>
      </c>
      <c r="F20" s="45" t="s">
        <v>104</v>
      </c>
      <c r="G20" s="46"/>
      <c r="H20" s="1"/>
      <c r="I20" s="6"/>
      <c r="J20" s="1"/>
    </row>
    <row r="21" spans="1:16" hidden="1">
      <c r="A21" s="1"/>
      <c r="B21" s="47" t="s">
        <v>105</v>
      </c>
      <c r="C21" s="48">
        <f>IFERROR(VLOOKUP(C8,$F$31:$G$37,2,FALSE),0)</f>
        <v>21</v>
      </c>
      <c r="D21" s="48">
        <f>IFERROR(VLOOKUP(E8,$F$31:$G$37,2,FALSE),0)</f>
        <v>0</v>
      </c>
      <c r="E21" s="48">
        <f>IFERROR(VLOOKUP(G8,$F$31:$G$37,2,FALSE),0)</f>
        <v>0</v>
      </c>
      <c r="F21" s="48">
        <f>IFERROR((C21*$C$9+D21*$E$9+E21*$G$9)/$I$9,0)</f>
        <v>21</v>
      </c>
      <c r="G21" s="49" t="s">
        <v>30</v>
      </c>
      <c r="H21" s="1"/>
      <c r="I21" s="6"/>
      <c r="J21" s="1"/>
    </row>
    <row r="22" spans="1:16" hidden="1">
      <c r="A22" s="1"/>
      <c r="B22" s="47" t="s">
        <v>106</v>
      </c>
      <c r="C22" s="48">
        <f>IFERROR(VLOOKUP(C8,$F$31:$H$37,3,FALSE),0)</f>
        <v>27.777777777777779</v>
      </c>
      <c r="D22" s="48">
        <f>IFERROR(VLOOKUP(E8,$F$31:$H$37,3,FALSE),0)</f>
        <v>0</v>
      </c>
      <c r="E22" s="48">
        <f>IFERROR(VLOOKUP(G8,$F$31:$H$37,3,FALSE),0)</f>
        <v>0</v>
      </c>
      <c r="F22" s="48">
        <f>IFERROR((C22*$C$9+D22*$E$9+E22*$G$9)/$I$9,0)</f>
        <v>27.777777777777779</v>
      </c>
      <c r="G22" s="49" t="s">
        <v>30</v>
      </c>
      <c r="H22" s="1"/>
      <c r="I22" s="6"/>
      <c r="J22" s="1"/>
    </row>
    <row r="23" spans="1:16" ht="14.4" thickBot="1">
      <c r="A23" s="1"/>
      <c r="B23" s="5"/>
      <c r="C23" s="1"/>
      <c r="D23" s="1"/>
      <c r="E23" s="1"/>
      <c r="F23" s="1"/>
      <c r="G23" s="1"/>
      <c r="H23" s="1"/>
      <c r="I23" s="6"/>
      <c r="J23" s="1"/>
    </row>
    <row r="24" spans="1:16" ht="25.5" customHeight="1" thickBot="1">
      <c r="A24" s="1"/>
      <c r="B24" s="51" t="s">
        <v>92</v>
      </c>
      <c r="C24" s="24"/>
      <c r="D24" s="24"/>
      <c r="E24" s="24"/>
      <c r="F24" s="24"/>
      <c r="G24" s="24"/>
      <c r="H24" s="24"/>
      <c r="I24" s="25"/>
      <c r="J24" s="1"/>
      <c r="L24" s="79"/>
      <c r="M24" s="84"/>
      <c r="N24" s="84"/>
      <c r="O24" s="79"/>
      <c r="P24" s="79"/>
    </row>
    <row r="25" spans="1:16" ht="15" customHeight="1">
      <c r="A25" s="1"/>
      <c r="B25" s="52" t="s">
        <v>93</v>
      </c>
      <c r="C25" s="85" t="s">
        <v>94</v>
      </c>
      <c r="D25" s="85"/>
      <c r="E25" s="53"/>
      <c r="F25" s="50" t="s">
        <v>95</v>
      </c>
      <c r="G25" s="50"/>
      <c r="H25" s="24"/>
      <c r="I25" s="25"/>
      <c r="J25" s="1"/>
      <c r="L25" s="79"/>
      <c r="M25" s="77"/>
      <c r="N25" s="77"/>
      <c r="O25" s="77"/>
      <c r="P25" s="77"/>
    </row>
    <row r="26" spans="1:16" ht="15" customHeight="1">
      <c r="A26" s="1"/>
      <c r="B26" s="5"/>
      <c r="C26" s="1"/>
      <c r="D26" s="1"/>
      <c r="E26" s="1"/>
      <c r="F26" s="1"/>
      <c r="G26" s="1"/>
      <c r="H26" s="1"/>
      <c r="I26" s="6"/>
      <c r="J26" s="1"/>
      <c r="L26" s="78"/>
      <c r="M26" s="77"/>
      <c r="N26" s="77"/>
      <c r="O26" s="77"/>
      <c r="P26" s="77"/>
    </row>
    <row r="27" spans="1:16">
      <c r="A27" s="1"/>
      <c r="B27" s="19" t="s">
        <v>96</v>
      </c>
      <c r="C27" s="20"/>
      <c r="D27" s="20"/>
      <c r="E27" s="20"/>
      <c r="F27" s="20"/>
      <c r="G27" s="20"/>
      <c r="H27" s="20"/>
      <c r="I27" s="21"/>
      <c r="J27" s="1"/>
      <c r="L27" s="78"/>
      <c r="M27" s="77"/>
      <c r="N27" s="77"/>
      <c r="O27" s="77"/>
      <c r="P27" s="77"/>
    </row>
    <row r="28" spans="1:16">
      <c r="A28" s="1"/>
      <c r="B28" s="5" t="s">
        <v>98</v>
      </c>
      <c r="C28" s="1"/>
      <c r="D28" s="1"/>
      <c r="E28" s="1"/>
      <c r="F28" s="54"/>
      <c r="G28" s="54"/>
      <c r="H28" s="54"/>
      <c r="I28" s="40"/>
      <c r="J28" s="1"/>
      <c r="L28" s="78"/>
      <c r="M28" s="77"/>
      <c r="N28" s="77"/>
      <c r="O28" s="77"/>
      <c r="P28" s="77"/>
    </row>
    <row r="29" spans="1:16" ht="14.4">
      <c r="A29" s="1"/>
      <c r="B29" s="5" t="s">
        <v>97</v>
      </c>
      <c r="C29" s="1"/>
      <c r="D29" s="1"/>
      <c r="E29" s="1"/>
      <c r="F29" s="55" t="s">
        <v>39</v>
      </c>
      <c r="G29" s="56" t="s">
        <v>40</v>
      </c>
      <c r="H29" s="56" t="s">
        <v>41</v>
      </c>
      <c r="I29" s="6"/>
      <c r="J29" s="1"/>
      <c r="L29" s="78"/>
      <c r="M29" s="77"/>
      <c r="N29" s="77"/>
      <c r="O29" s="77"/>
      <c r="P29" s="77"/>
    </row>
    <row r="30" spans="1:16" ht="14.4">
      <c r="A30" s="1"/>
      <c r="B30" s="5"/>
      <c r="C30" s="1"/>
      <c r="D30" s="1"/>
      <c r="E30" s="1"/>
      <c r="F30" s="56" t="s">
        <v>11</v>
      </c>
      <c r="G30" s="56" t="s">
        <v>42</v>
      </c>
      <c r="H30" s="56" t="s">
        <v>42</v>
      </c>
      <c r="I30" s="6"/>
      <c r="J30" s="1"/>
      <c r="L30" s="78"/>
      <c r="M30" s="77"/>
      <c r="N30" s="77"/>
      <c r="O30" s="77"/>
      <c r="P30" s="77"/>
    </row>
    <row r="31" spans="1:16" ht="14.4">
      <c r="A31" s="1"/>
      <c r="B31" s="5"/>
      <c r="C31" s="1"/>
      <c r="D31" s="1"/>
      <c r="E31" s="1"/>
      <c r="F31" s="60" t="s">
        <v>79</v>
      </c>
      <c r="G31" s="58">
        <v>21</v>
      </c>
      <c r="H31" s="59">
        <f>100/3.6</f>
        <v>27.777777777777779</v>
      </c>
      <c r="I31" s="6"/>
      <c r="J31" s="1"/>
      <c r="L31" s="78"/>
      <c r="M31" s="77"/>
      <c r="N31" s="77"/>
      <c r="O31" s="77"/>
      <c r="P31" s="77"/>
    </row>
    <row r="32" spans="1:16" ht="14.4">
      <c r="A32" s="1"/>
      <c r="B32" s="5"/>
      <c r="C32" s="1"/>
      <c r="D32" s="1"/>
      <c r="E32" s="1"/>
      <c r="F32" s="60" t="s">
        <v>80</v>
      </c>
      <c r="G32" s="58">
        <v>14</v>
      </c>
      <c r="H32" s="59">
        <f>80/3.6</f>
        <v>22.222222222222221</v>
      </c>
      <c r="I32" s="6"/>
      <c r="J32" s="1"/>
      <c r="L32" s="78"/>
      <c r="M32" s="77"/>
      <c r="N32" s="77"/>
      <c r="O32" s="77"/>
      <c r="P32" s="77"/>
    </row>
    <row r="33" spans="1:17" ht="14.4">
      <c r="A33" s="1"/>
      <c r="B33" s="5"/>
      <c r="C33" s="1"/>
      <c r="D33" s="1"/>
      <c r="E33" s="1"/>
      <c r="F33" s="60" t="s">
        <v>81</v>
      </c>
      <c r="G33" s="58">
        <v>21</v>
      </c>
      <c r="H33" s="58">
        <v>31</v>
      </c>
      <c r="I33" s="6"/>
      <c r="J33" s="1"/>
    </row>
    <row r="34" spans="1:17" ht="14.4">
      <c r="A34" s="1"/>
      <c r="B34" s="5"/>
      <c r="C34" s="1"/>
      <c r="D34" s="1"/>
      <c r="E34" s="1"/>
      <c r="F34" s="60" t="s">
        <v>82</v>
      </c>
      <c r="G34" s="58">
        <v>7</v>
      </c>
      <c r="H34" s="58">
        <v>34</v>
      </c>
      <c r="I34" s="6"/>
      <c r="J34" s="1"/>
    </row>
    <row r="35" spans="1:17" ht="14.4">
      <c r="A35" s="1"/>
      <c r="B35" s="5"/>
      <c r="C35" s="1"/>
      <c r="D35" s="1"/>
      <c r="E35" s="1"/>
      <c r="F35" s="60" t="s">
        <v>83</v>
      </c>
      <c r="G35" s="58">
        <v>7</v>
      </c>
      <c r="H35" s="58">
        <v>19</v>
      </c>
      <c r="I35" s="6"/>
      <c r="J35" s="1"/>
    </row>
    <row r="36" spans="1:17" ht="14.4">
      <c r="A36" s="1"/>
      <c r="B36" s="5"/>
      <c r="C36" s="1"/>
      <c r="D36" s="1"/>
      <c r="E36" s="1"/>
      <c r="F36" s="60" t="s">
        <v>84</v>
      </c>
      <c r="G36" s="58">
        <v>7</v>
      </c>
      <c r="H36" s="58">
        <v>52</v>
      </c>
      <c r="I36" s="6"/>
      <c r="J36" s="1"/>
    </row>
    <row r="37" spans="1:17" ht="14.4">
      <c r="A37" s="1"/>
      <c r="B37" s="5"/>
      <c r="C37" s="1"/>
      <c r="D37" s="1"/>
      <c r="E37" s="1"/>
      <c r="F37" s="60" t="s">
        <v>85</v>
      </c>
      <c r="G37" s="58">
        <v>56</v>
      </c>
      <c r="H37" s="58">
        <v>45</v>
      </c>
      <c r="I37" s="6"/>
      <c r="J37" s="1"/>
    </row>
    <row r="38" spans="1:17">
      <c r="A38" s="1"/>
      <c r="B38" s="5"/>
      <c r="C38" s="1"/>
      <c r="D38" s="1"/>
      <c r="E38" s="1"/>
      <c r="F38" s="1"/>
      <c r="G38" s="1"/>
      <c r="H38" s="1"/>
      <c r="I38" s="6"/>
      <c r="J38" s="1"/>
    </row>
    <row r="39" spans="1:17" ht="14.4" thickBot="1">
      <c r="A39" s="1"/>
      <c r="B39" s="22"/>
      <c r="C39" s="23"/>
      <c r="D39" s="23"/>
      <c r="E39" s="23"/>
      <c r="F39" s="23"/>
      <c r="G39" s="23"/>
      <c r="H39" s="23"/>
      <c r="I39" s="35"/>
      <c r="J39" s="1"/>
    </row>
    <row r="40" spans="1:17">
      <c r="A40" s="1"/>
      <c r="B40" s="29"/>
      <c r="C40" s="24"/>
      <c r="D40" s="24"/>
      <c r="E40" s="24"/>
      <c r="F40" s="24"/>
      <c r="G40" s="24"/>
      <c r="H40" s="24"/>
      <c r="I40" s="25"/>
      <c r="J40" s="1"/>
      <c r="Q40" s="2" t="s">
        <v>49</v>
      </c>
    </row>
    <row r="41" spans="1:17" ht="14.4" thickBot="1">
      <c r="A41" s="1"/>
      <c r="B41" s="22"/>
      <c r="C41" s="23"/>
      <c r="D41" s="23"/>
      <c r="E41" s="23"/>
      <c r="F41" s="23"/>
      <c r="G41" s="23"/>
      <c r="H41" s="23"/>
      <c r="I41" s="8"/>
      <c r="J41" s="1"/>
    </row>
    <row r="42" spans="1:17" ht="18.600000000000001" thickBot="1">
      <c r="A42" s="1"/>
      <c r="B42" s="26" t="s">
        <v>99</v>
      </c>
      <c r="C42" s="27"/>
      <c r="D42" s="27"/>
      <c r="E42" s="75" t="s">
        <v>101</v>
      </c>
      <c r="F42" s="27"/>
      <c r="G42" s="27"/>
      <c r="H42" s="27"/>
      <c r="I42" s="28"/>
      <c r="J42" s="1"/>
    </row>
    <row r="43" spans="1:17" ht="8.25" customHeight="1" thickBot="1">
      <c r="A43" s="1"/>
      <c r="B43" s="86" t="s">
        <v>100</v>
      </c>
      <c r="C43" s="87"/>
      <c r="D43" s="88"/>
      <c r="E43" s="69"/>
      <c r="F43" s="69"/>
      <c r="G43" s="69"/>
      <c r="H43" s="69"/>
      <c r="I43" s="70"/>
      <c r="J43" s="1"/>
    </row>
    <row r="44" spans="1:17" ht="30" customHeight="1" thickBot="1">
      <c r="A44" s="1"/>
      <c r="B44" s="89"/>
      <c r="C44" s="90"/>
      <c r="D44" s="91"/>
      <c r="E44" s="74"/>
      <c r="F44" s="95" t="s">
        <v>102</v>
      </c>
      <c r="G44" s="97" t="s">
        <v>103</v>
      </c>
      <c r="H44" s="98"/>
      <c r="I44" s="71"/>
      <c r="J44" s="1"/>
    </row>
    <row r="45" spans="1:17" ht="15" customHeight="1" thickBot="1">
      <c r="A45" s="1"/>
      <c r="B45" s="89"/>
      <c r="C45" s="90"/>
      <c r="D45" s="91"/>
      <c r="E45" s="74"/>
      <c r="F45" s="96"/>
      <c r="G45" s="61" t="s">
        <v>55</v>
      </c>
      <c r="H45" s="61" t="s">
        <v>56</v>
      </c>
      <c r="I45" s="71"/>
      <c r="J45" s="1"/>
    </row>
    <row r="46" spans="1:17" ht="15" customHeight="1" thickBot="1">
      <c r="A46" s="1"/>
      <c r="B46" s="89"/>
      <c r="C46" s="90"/>
      <c r="D46" s="91"/>
      <c r="E46" s="74"/>
      <c r="F46" s="62" t="s">
        <v>57</v>
      </c>
      <c r="G46" s="76" t="s">
        <v>58</v>
      </c>
      <c r="H46" s="61">
        <v>50</v>
      </c>
      <c r="I46" s="71"/>
      <c r="J46" s="1"/>
    </row>
    <row r="47" spans="1:17" ht="15" customHeight="1" thickBot="1">
      <c r="A47" s="1"/>
      <c r="B47" s="89"/>
      <c r="C47" s="90"/>
      <c r="D47" s="91"/>
      <c r="E47" s="74"/>
      <c r="F47" s="63" t="s">
        <v>59</v>
      </c>
      <c r="G47" s="61" t="s">
        <v>60</v>
      </c>
      <c r="H47" s="61">
        <v>100</v>
      </c>
      <c r="I47" s="71"/>
      <c r="J47" s="1"/>
    </row>
    <row r="48" spans="1:17" ht="15" customHeight="1" thickBot="1">
      <c r="A48" s="1"/>
      <c r="B48" s="89"/>
      <c r="C48" s="90"/>
      <c r="D48" s="91"/>
      <c r="E48" s="74"/>
      <c r="F48" s="64" t="s">
        <v>61</v>
      </c>
      <c r="G48" s="61" t="s">
        <v>62</v>
      </c>
      <c r="H48" s="61">
        <v>175</v>
      </c>
      <c r="I48" s="71"/>
      <c r="J48" s="1"/>
    </row>
    <row r="49" spans="1:10" ht="15" customHeight="1" thickBot="1">
      <c r="A49" s="1"/>
      <c r="B49" s="89"/>
      <c r="C49" s="90"/>
      <c r="D49" s="91"/>
      <c r="E49" s="74"/>
      <c r="F49" s="65" t="s">
        <v>63</v>
      </c>
      <c r="G49" s="61" t="s">
        <v>64</v>
      </c>
      <c r="H49" s="61">
        <v>250</v>
      </c>
      <c r="I49" s="71"/>
      <c r="J49" s="1"/>
    </row>
    <row r="50" spans="1:10" ht="15" customHeight="1" thickBot="1">
      <c r="A50" s="1"/>
      <c r="B50" s="89"/>
      <c r="C50" s="90"/>
      <c r="D50" s="91"/>
      <c r="E50" s="74"/>
      <c r="F50" s="66" t="s">
        <v>65</v>
      </c>
      <c r="G50" s="61" t="s">
        <v>66</v>
      </c>
      <c r="H50" s="61">
        <v>325</v>
      </c>
      <c r="I50" s="71"/>
      <c r="J50" s="1"/>
    </row>
    <row r="51" spans="1:10" ht="15" customHeight="1" thickBot="1">
      <c r="A51" s="1"/>
      <c r="B51" s="89"/>
      <c r="C51" s="90"/>
      <c r="D51" s="91"/>
      <c r="E51" s="74"/>
      <c r="F51" s="67" t="s">
        <v>67</v>
      </c>
      <c r="G51" s="61" t="s">
        <v>68</v>
      </c>
      <c r="H51" s="61">
        <v>400</v>
      </c>
      <c r="I51" s="71"/>
      <c r="J51" s="1"/>
    </row>
    <row r="52" spans="1:10" ht="15" customHeight="1" thickBot="1">
      <c r="A52" s="1"/>
      <c r="B52" s="89"/>
      <c r="C52" s="90"/>
      <c r="D52" s="91"/>
      <c r="E52" s="74"/>
      <c r="F52" s="68" t="s">
        <v>69</v>
      </c>
      <c r="G52" s="61" t="s">
        <v>70</v>
      </c>
      <c r="H52" s="61" t="s">
        <v>71</v>
      </c>
      <c r="I52" s="71"/>
      <c r="J52" s="1"/>
    </row>
    <row r="53" spans="1:10" ht="15" customHeight="1" thickBot="1">
      <c r="A53" s="1"/>
      <c r="B53" s="92"/>
      <c r="C53" s="93"/>
      <c r="D53" s="94"/>
      <c r="E53" s="72"/>
      <c r="F53" s="72"/>
      <c r="G53" s="72"/>
      <c r="H53" s="72"/>
      <c r="I53" s="73"/>
      <c r="J53" s="1"/>
    </row>
  </sheetData>
  <mergeCells count="14">
    <mergeCell ref="M24:N24"/>
    <mergeCell ref="C25:D25"/>
    <mergeCell ref="B43:D53"/>
    <mergeCell ref="F44:F45"/>
    <mergeCell ref="G44:H44"/>
    <mergeCell ref="C9:D9"/>
    <mergeCell ref="E9:F9"/>
    <mergeCell ref="G9:H9"/>
    <mergeCell ref="C7:D7"/>
    <mergeCell ref="E7:F7"/>
    <mergeCell ref="G7:H7"/>
    <mergeCell ref="C8:D8"/>
    <mergeCell ref="E8:F8"/>
    <mergeCell ref="G8:H8"/>
  </mergeCells>
  <dataValidations count="1">
    <dataValidation type="list" allowBlank="1" showInputMessage="1" showErrorMessage="1" sqref="C8:H8" xr:uid="{9F8633A4-1281-49C6-9E42-35ABC6B4271C}">
      <formula1>$F$30:$F$37</formula1>
    </dataValidation>
  </dataValidations>
  <pageMargins left="0.25" right="0.25" top="0.75" bottom="0.75" header="0.3" footer="0.3"/>
  <pageSetup paperSize="9"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082D1-B656-4D20-9E57-4B3B72C7E234}">
  <dimension ref="A1:Q53"/>
  <sheetViews>
    <sheetView zoomScale="130" zoomScaleNormal="130" workbookViewId="0">
      <selection activeCell="C9" sqref="C9:D9"/>
    </sheetView>
  </sheetViews>
  <sheetFormatPr baseColWidth="10" defaultColWidth="11.5" defaultRowHeight="13.8"/>
  <cols>
    <col min="1" max="1" width="1.296875" style="2" customWidth="1"/>
    <col min="2" max="2" width="29.69921875" style="2" customWidth="1"/>
    <col min="3" max="8" width="10.69921875" style="2" customWidth="1"/>
    <col min="9" max="9" width="10.19921875" style="2" customWidth="1"/>
    <col min="10" max="10" width="1" style="2" customWidth="1"/>
    <col min="11" max="12" width="11.5" style="2"/>
    <col min="13" max="14" width="0" style="2" hidden="1" customWidth="1"/>
    <col min="15" max="19" width="11.5" style="2"/>
    <col min="20" max="38" width="3.19921875" style="2" customWidth="1"/>
    <col min="39" max="16384" width="11.5" style="2"/>
  </cols>
  <sheetData>
    <row r="1" spans="1:12" ht="6" customHeight="1" thickBot="1">
      <c r="A1" s="1"/>
      <c r="B1" s="1"/>
      <c r="C1" s="1"/>
      <c r="D1" s="1"/>
      <c r="E1" s="1"/>
      <c r="F1" s="1"/>
      <c r="G1" s="1"/>
      <c r="H1" s="1"/>
      <c r="I1" s="1"/>
      <c r="J1" s="1"/>
    </row>
    <row r="2" spans="1:12">
      <c r="A2" s="1"/>
      <c r="B2" s="29"/>
      <c r="C2" s="24"/>
      <c r="D2" s="24"/>
      <c r="E2" s="24"/>
      <c r="F2" s="24"/>
      <c r="G2" s="24"/>
      <c r="H2" s="24"/>
      <c r="I2" s="37" t="s">
        <v>142</v>
      </c>
      <c r="J2" s="1"/>
    </row>
    <row r="3" spans="1:12" ht="18">
      <c r="A3" s="1"/>
      <c r="B3" s="30" t="s">
        <v>109</v>
      </c>
      <c r="C3" s="1"/>
      <c r="D3" s="1"/>
      <c r="E3" s="1"/>
      <c r="F3" s="1"/>
      <c r="G3" s="1"/>
      <c r="H3" s="1"/>
      <c r="I3" s="36" t="s">
        <v>143</v>
      </c>
      <c r="J3" s="1"/>
    </row>
    <row r="4" spans="1:12" ht="18">
      <c r="A4" s="1"/>
      <c r="B4" s="30" t="s">
        <v>110</v>
      </c>
      <c r="C4" s="1"/>
      <c r="D4" s="1"/>
      <c r="E4" s="1"/>
      <c r="F4" s="1"/>
      <c r="G4" s="1"/>
      <c r="H4" s="1"/>
      <c r="I4" s="31"/>
      <c r="J4" s="1"/>
    </row>
    <row r="5" spans="1:12">
      <c r="A5" s="1"/>
      <c r="B5" s="47" t="s">
        <v>111</v>
      </c>
      <c r="C5" s="49"/>
      <c r="D5" s="1"/>
      <c r="E5" s="1"/>
      <c r="F5" s="1"/>
      <c r="G5" s="1"/>
      <c r="H5" s="1"/>
      <c r="I5" s="6"/>
      <c r="J5" s="1"/>
    </row>
    <row r="6" spans="1:12" ht="14.4" thickBot="1">
      <c r="A6" s="1"/>
      <c r="B6" s="32"/>
      <c r="C6" s="33"/>
      <c r="D6" s="33"/>
      <c r="E6" s="33"/>
      <c r="F6" s="33"/>
      <c r="G6" s="33"/>
      <c r="H6" s="33"/>
      <c r="I6" s="36"/>
      <c r="J6" s="1"/>
    </row>
    <row r="7" spans="1:12">
      <c r="A7" s="1"/>
      <c r="B7" s="3" t="s">
        <v>112</v>
      </c>
      <c r="C7" s="82" t="s">
        <v>122</v>
      </c>
      <c r="D7" s="82"/>
      <c r="E7" s="82" t="s">
        <v>123</v>
      </c>
      <c r="F7" s="82"/>
      <c r="G7" s="82" t="s">
        <v>124</v>
      </c>
      <c r="H7" s="82"/>
      <c r="I7" s="17"/>
      <c r="J7" s="1"/>
    </row>
    <row r="8" spans="1:12">
      <c r="A8" s="1"/>
      <c r="B8" s="4" t="s">
        <v>113</v>
      </c>
      <c r="C8" s="83" t="s">
        <v>116</v>
      </c>
      <c r="D8" s="83"/>
      <c r="E8" s="83" t="s">
        <v>11</v>
      </c>
      <c r="F8" s="83"/>
      <c r="G8" s="83" t="s">
        <v>11</v>
      </c>
      <c r="H8" s="83"/>
      <c r="I8" s="18" t="s">
        <v>125</v>
      </c>
      <c r="J8" s="1"/>
    </row>
    <row r="9" spans="1:12" ht="14.4" thickBot="1">
      <c r="A9" s="1"/>
      <c r="B9" s="38" t="s">
        <v>114</v>
      </c>
      <c r="C9" s="81">
        <v>173</v>
      </c>
      <c r="D9" s="81"/>
      <c r="E9" s="81"/>
      <c r="F9" s="81"/>
      <c r="G9" s="81"/>
      <c r="H9" s="81"/>
      <c r="I9" s="39">
        <f>SUM(C9:G9)</f>
        <v>173</v>
      </c>
      <c r="J9" s="1"/>
    </row>
    <row r="10" spans="1:12">
      <c r="A10" s="1"/>
      <c r="B10" s="5"/>
      <c r="C10" s="1"/>
      <c r="D10" s="1"/>
      <c r="E10" s="1"/>
      <c r="F10" s="1"/>
      <c r="G10" s="1"/>
      <c r="H10" s="1"/>
      <c r="I10" s="6"/>
      <c r="J10" s="1"/>
    </row>
    <row r="11" spans="1:12" ht="14.4" thickBot="1">
      <c r="A11" s="1"/>
      <c r="B11" s="32"/>
      <c r="C11" s="49"/>
      <c r="D11" s="33"/>
      <c r="E11" s="33"/>
      <c r="F11" s="33"/>
      <c r="G11" s="33"/>
      <c r="H11" s="33"/>
      <c r="I11" s="34"/>
      <c r="J11" s="1"/>
      <c r="L11" s="57"/>
    </row>
    <row r="12" spans="1:12">
      <c r="A12" s="1"/>
      <c r="B12" s="9" t="s">
        <v>139</v>
      </c>
      <c r="C12" s="43" t="s">
        <v>126</v>
      </c>
      <c r="D12" s="43" t="s">
        <v>16</v>
      </c>
      <c r="E12" s="43" t="s">
        <v>17</v>
      </c>
      <c r="F12" s="43" t="s">
        <v>18</v>
      </c>
      <c r="G12" s="43" t="s">
        <v>19</v>
      </c>
      <c r="H12" s="43" t="s">
        <v>20</v>
      </c>
      <c r="I12" s="10"/>
      <c r="J12" s="1"/>
    </row>
    <row r="13" spans="1:12" ht="15">
      <c r="A13" s="1"/>
      <c r="B13" s="11" t="s">
        <v>138</v>
      </c>
      <c r="C13" s="42">
        <v>26.1</v>
      </c>
      <c r="D13" s="42">
        <v>26.1</v>
      </c>
      <c r="E13" s="42"/>
      <c r="F13" s="42"/>
      <c r="G13" s="42"/>
      <c r="H13" s="42"/>
      <c r="I13" s="13" t="s">
        <v>22</v>
      </c>
      <c r="J13" s="1"/>
    </row>
    <row r="14" spans="1:12" ht="15" customHeight="1">
      <c r="A14" s="1"/>
      <c r="B14" s="41" t="s">
        <v>127</v>
      </c>
      <c r="C14" s="12">
        <v>226</v>
      </c>
      <c r="D14" s="12">
        <v>120</v>
      </c>
      <c r="E14" s="12"/>
      <c r="F14" s="12"/>
      <c r="G14" s="12"/>
      <c r="H14" s="12"/>
      <c r="I14" s="13" t="s">
        <v>22</v>
      </c>
      <c r="J14" s="1"/>
    </row>
    <row r="15" spans="1:12" ht="15">
      <c r="A15" s="1"/>
      <c r="B15" s="11" t="s">
        <v>140</v>
      </c>
      <c r="C15" s="14">
        <f>IF(C14="","",(C13/(3.7*0.95)+$F$21/(2.8*0.7)+$F$22-8.32)*2)</f>
        <v>56.940798843956742</v>
      </c>
      <c r="D15" s="14">
        <f>IF(D14="","",(D13/(3.7*0.95)+$F$21/(2.8*0.7)+$F$22-8.32)*2)</f>
        <v>56.940798843956742</v>
      </c>
      <c r="E15" s="14" t="str">
        <f>IF(E14="","",(E13/(3.7*0.95)+$F$21/(2.8*0.7)+$F$22-8.32)*2)</f>
        <v/>
      </c>
      <c r="F15" s="14" t="str">
        <f t="shared" ref="F15:H15" si="0">IF(F14="","",(F13/(3.7*0.95)+$F$21/(2.8*0.7)+$F$22-8.32)*2)</f>
        <v/>
      </c>
      <c r="G15" s="14" t="str">
        <f t="shared" si="0"/>
        <v/>
      </c>
      <c r="H15" s="14" t="str">
        <f t="shared" si="0"/>
        <v/>
      </c>
      <c r="I15" s="13" t="s">
        <v>22</v>
      </c>
      <c r="J15" s="1"/>
      <c r="L15" s="57"/>
    </row>
    <row r="16" spans="1:12">
      <c r="A16" s="1"/>
      <c r="B16" s="11" t="s">
        <v>141</v>
      </c>
      <c r="C16" s="80">
        <f>IFERROR(C14/C15,"")</f>
        <v>3.9690345865947734</v>
      </c>
      <c r="D16" s="80">
        <f t="shared" ref="D16:H16" si="1">IFERROR(D14/D15,"")</f>
        <v>2.1074519928821807</v>
      </c>
      <c r="E16" s="80" t="str">
        <f>IFERROR(E14/E15,"")</f>
        <v/>
      </c>
      <c r="F16" s="80" t="str">
        <f t="shared" si="1"/>
        <v/>
      </c>
      <c r="G16" s="80" t="str">
        <f t="shared" si="1"/>
        <v/>
      </c>
      <c r="H16" s="80" t="str">
        <f t="shared" si="1"/>
        <v/>
      </c>
      <c r="I16" s="6"/>
      <c r="J16" s="1"/>
    </row>
    <row r="17" spans="1:16" hidden="1">
      <c r="A17" s="1"/>
      <c r="B17" s="11" t="s">
        <v>26</v>
      </c>
      <c r="C17" s="15" t="str">
        <f t="shared" ref="C17:H17" si="2">IF(C16&lt;=50%,"A",IF(C16&lt;=100%,"B",IF(C16&lt;=175%,"C",IF(C16&lt;=250%,"D",IF(C16&lt;=325%,"E",IF(C16&lt;=400%,"F","G"))))))</f>
        <v>F</v>
      </c>
      <c r="D17" s="15" t="str">
        <f t="shared" si="2"/>
        <v>D</v>
      </c>
      <c r="E17" s="15" t="str">
        <f t="shared" si="2"/>
        <v>G</v>
      </c>
      <c r="F17" s="15" t="str">
        <f t="shared" si="2"/>
        <v>G</v>
      </c>
      <c r="G17" s="15" t="str">
        <f t="shared" si="2"/>
        <v>G</v>
      </c>
      <c r="H17" s="15" t="str">
        <f t="shared" si="2"/>
        <v>G</v>
      </c>
      <c r="I17" s="6"/>
      <c r="J17" s="1"/>
    </row>
    <row r="18" spans="1:16" ht="14.4" thickBot="1">
      <c r="A18" s="1"/>
      <c r="B18" s="7" t="s">
        <v>139</v>
      </c>
      <c r="C18" s="16" t="str">
        <f>IF(C14="","",C17)</f>
        <v>F</v>
      </c>
      <c r="D18" s="16" t="str">
        <f>IF(D14="","",D17)</f>
        <v>D</v>
      </c>
      <c r="E18" s="16" t="str">
        <f>IF(E14="","",E17)</f>
        <v/>
      </c>
      <c r="F18" s="16" t="str">
        <f t="shared" ref="F18:H18" si="3">IF(F14="","",F17)</f>
        <v/>
      </c>
      <c r="G18" s="16" t="str">
        <f t="shared" si="3"/>
        <v/>
      </c>
      <c r="H18" s="16" t="str">
        <f t="shared" si="3"/>
        <v/>
      </c>
      <c r="I18" s="8"/>
      <c r="J18" s="1"/>
    </row>
    <row r="19" spans="1:16">
      <c r="A19" s="1"/>
      <c r="B19" s="5"/>
      <c r="C19" s="1"/>
      <c r="D19" s="1"/>
      <c r="E19" s="1"/>
      <c r="F19" s="1"/>
      <c r="G19" s="1"/>
      <c r="H19" s="1"/>
      <c r="I19" s="6"/>
      <c r="J19" s="1"/>
    </row>
    <row r="20" spans="1:16" hidden="1">
      <c r="A20" s="1"/>
      <c r="B20" s="44" t="s">
        <v>27</v>
      </c>
      <c r="C20" s="45" t="s">
        <v>6</v>
      </c>
      <c r="D20" s="45" t="s">
        <v>7</v>
      </c>
      <c r="E20" s="45" t="s">
        <v>8</v>
      </c>
      <c r="F20" s="45" t="s">
        <v>28</v>
      </c>
      <c r="G20" s="46"/>
      <c r="H20" s="1"/>
      <c r="I20" s="6"/>
      <c r="J20" s="1"/>
    </row>
    <row r="21" spans="1:16" hidden="1">
      <c r="A21" s="1"/>
      <c r="B21" s="47" t="s">
        <v>29</v>
      </c>
      <c r="C21" s="48">
        <f>IFERROR(VLOOKUP(C8,$F$31:$G$37,2,FALSE),0)</f>
        <v>14</v>
      </c>
      <c r="D21" s="48">
        <f>IFERROR(VLOOKUP(E8,$F$31:$G$37,2,FALSE),0)</f>
        <v>0</v>
      </c>
      <c r="E21" s="48">
        <f>IFERROR(VLOOKUP(G8,$F$31:$G$37,2,FALSE),0)</f>
        <v>0</v>
      </c>
      <c r="F21" s="48">
        <f>IFERROR((C21*$C$9+D21*$E$9+E21*$G$9)/$I$9,0)</f>
        <v>14</v>
      </c>
      <c r="G21" s="49" t="s">
        <v>30</v>
      </c>
      <c r="H21" s="1"/>
      <c r="I21" s="6"/>
      <c r="J21" s="1"/>
    </row>
    <row r="22" spans="1:16" hidden="1">
      <c r="A22" s="1"/>
      <c r="B22" s="47" t="s">
        <v>31</v>
      </c>
      <c r="C22" s="48">
        <f>IFERROR(VLOOKUP(C8,$F$31:$H$37,3,FALSE),0)</f>
        <v>22.222222222222221</v>
      </c>
      <c r="D22" s="48">
        <f>IFERROR(VLOOKUP(E8,$F$31:$H$37,3,FALSE),0)</f>
        <v>0</v>
      </c>
      <c r="E22" s="48">
        <f>IFERROR(VLOOKUP(G8,$F$31:$H$37,3,FALSE),0)</f>
        <v>0</v>
      </c>
      <c r="F22" s="48">
        <f>IFERROR((C22*$C$9+D22*$E$9+E22*$G$9)/$I$9,0)</f>
        <v>22.222222222222221</v>
      </c>
      <c r="G22" s="49" t="s">
        <v>30</v>
      </c>
      <c r="H22" s="1"/>
      <c r="I22" s="6"/>
      <c r="J22" s="1"/>
    </row>
    <row r="23" spans="1:16" ht="14.4" thickBot="1">
      <c r="A23" s="1"/>
      <c r="B23" s="5"/>
      <c r="C23" s="1"/>
      <c r="D23" s="1"/>
      <c r="E23" s="1"/>
      <c r="F23" s="1"/>
      <c r="G23" s="1"/>
      <c r="H23" s="1"/>
      <c r="I23" s="6"/>
      <c r="J23" s="1"/>
    </row>
    <row r="24" spans="1:16" ht="25.5" customHeight="1" thickBot="1">
      <c r="A24" s="1"/>
      <c r="B24" s="51" t="s">
        <v>128</v>
      </c>
      <c r="C24" s="24"/>
      <c r="D24" s="24"/>
      <c r="E24" s="24"/>
      <c r="F24" s="24"/>
      <c r="G24" s="24"/>
      <c r="H24" s="24"/>
      <c r="I24" s="25"/>
      <c r="J24" s="1"/>
      <c r="L24" s="79"/>
      <c r="M24" s="84"/>
      <c r="N24" s="84"/>
      <c r="O24" s="79"/>
      <c r="P24" s="79"/>
    </row>
    <row r="25" spans="1:16" ht="15" customHeight="1">
      <c r="A25" s="1"/>
      <c r="B25" s="52" t="s">
        <v>129</v>
      </c>
      <c r="C25" s="85" t="s">
        <v>130</v>
      </c>
      <c r="D25" s="85"/>
      <c r="E25" s="53"/>
      <c r="F25" s="50" t="s">
        <v>144</v>
      </c>
      <c r="G25" s="50"/>
      <c r="H25" s="24"/>
      <c r="I25" s="25"/>
      <c r="J25" s="1"/>
      <c r="L25" s="79"/>
      <c r="M25" s="77"/>
      <c r="N25" s="77"/>
      <c r="O25" s="77"/>
      <c r="P25" s="77"/>
    </row>
    <row r="26" spans="1:16" ht="15" customHeight="1">
      <c r="A26" s="1"/>
      <c r="B26" s="5"/>
      <c r="C26" s="1"/>
      <c r="D26" s="1"/>
      <c r="E26" s="1"/>
      <c r="F26" s="1"/>
      <c r="G26" s="1"/>
      <c r="H26" s="1"/>
      <c r="I26" s="6"/>
      <c r="J26" s="1"/>
      <c r="L26" s="78"/>
      <c r="M26" s="77"/>
      <c r="N26" s="77"/>
      <c r="O26" s="77"/>
      <c r="P26" s="77"/>
    </row>
    <row r="27" spans="1:16">
      <c r="A27" s="1"/>
      <c r="B27" s="19" t="s">
        <v>131</v>
      </c>
      <c r="C27" s="20"/>
      <c r="D27" s="20"/>
      <c r="E27" s="20"/>
      <c r="F27" s="20"/>
      <c r="G27" s="20"/>
      <c r="H27" s="20"/>
      <c r="I27" s="21"/>
      <c r="J27" s="1"/>
      <c r="L27" s="78"/>
      <c r="M27" s="77"/>
      <c r="N27" s="77"/>
      <c r="O27" s="77"/>
      <c r="P27" s="77"/>
    </row>
    <row r="28" spans="1:16">
      <c r="A28" s="1"/>
      <c r="B28" s="5" t="s">
        <v>72</v>
      </c>
      <c r="C28" s="1"/>
      <c r="D28" s="1"/>
      <c r="E28" s="1"/>
      <c r="F28" s="54"/>
      <c r="G28" s="54"/>
      <c r="H28" s="54"/>
      <c r="I28" s="40"/>
      <c r="J28" s="1"/>
      <c r="L28" s="78"/>
      <c r="M28" s="77"/>
      <c r="N28" s="77"/>
      <c r="O28" s="77"/>
      <c r="P28" s="77"/>
    </row>
    <row r="29" spans="1:16" ht="14.4">
      <c r="A29" s="1"/>
      <c r="B29" s="5" t="s">
        <v>132</v>
      </c>
      <c r="C29" s="1"/>
      <c r="D29" s="1"/>
      <c r="E29" s="1"/>
      <c r="F29" s="55" t="s">
        <v>39</v>
      </c>
      <c r="G29" s="56" t="s">
        <v>40</v>
      </c>
      <c r="H29" s="56" t="s">
        <v>41</v>
      </c>
      <c r="I29" s="6"/>
      <c r="J29" s="1"/>
      <c r="L29" s="78"/>
      <c r="M29" s="77"/>
      <c r="N29" s="77"/>
      <c r="O29" s="77"/>
      <c r="P29" s="77"/>
    </row>
    <row r="30" spans="1:16" ht="14.4">
      <c r="A30" s="1"/>
      <c r="B30" s="5"/>
      <c r="C30" s="1"/>
      <c r="D30" s="1"/>
      <c r="E30" s="1"/>
      <c r="F30" s="56" t="s">
        <v>11</v>
      </c>
      <c r="G30" s="56" t="s">
        <v>42</v>
      </c>
      <c r="H30" s="56" t="s">
        <v>42</v>
      </c>
      <c r="I30" s="6"/>
      <c r="J30" s="1"/>
      <c r="L30" s="78"/>
      <c r="M30" s="77"/>
      <c r="N30" s="77"/>
      <c r="O30" s="77"/>
      <c r="P30" s="77"/>
    </row>
    <row r="31" spans="1:16" ht="14.4">
      <c r="A31" s="1"/>
      <c r="B31" s="5"/>
      <c r="C31" s="1"/>
      <c r="D31" s="1"/>
      <c r="E31" s="1"/>
      <c r="F31" s="60" t="s">
        <v>115</v>
      </c>
      <c r="G31" s="58">
        <v>21</v>
      </c>
      <c r="H31" s="59">
        <f>100/3.6</f>
        <v>27.777777777777779</v>
      </c>
      <c r="I31" s="6"/>
      <c r="J31" s="1"/>
      <c r="L31" s="78"/>
      <c r="M31" s="77"/>
      <c r="N31" s="77"/>
      <c r="O31" s="77"/>
      <c r="P31" s="77"/>
    </row>
    <row r="32" spans="1:16" ht="14.4">
      <c r="A32" s="1"/>
      <c r="B32" s="5"/>
      <c r="C32" s="1"/>
      <c r="D32" s="1"/>
      <c r="E32" s="1"/>
      <c r="F32" s="60" t="s">
        <v>116</v>
      </c>
      <c r="G32" s="58">
        <v>14</v>
      </c>
      <c r="H32" s="59">
        <f>80/3.6</f>
        <v>22.222222222222221</v>
      </c>
      <c r="I32" s="6"/>
      <c r="J32" s="1"/>
      <c r="L32" s="78"/>
      <c r="M32" s="77"/>
      <c r="N32" s="77"/>
      <c r="O32" s="77"/>
      <c r="P32" s="77"/>
    </row>
    <row r="33" spans="1:17" ht="14.4">
      <c r="A33" s="1"/>
      <c r="B33" s="5"/>
      <c r="C33" s="1"/>
      <c r="D33" s="1"/>
      <c r="E33" s="1"/>
      <c r="F33" s="60" t="s">
        <v>117</v>
      </c>
      <c r="G33" s="58">
        <v>21</v>
      </c>
      <c r="H33" s="58">
        <v>31</v>
      </c>
      <c r="I33" s="6"/>
      <c r="J33" s="1"/>
    </row>
    <row r="34" spans="1:17" ht="14.4">
      <c r="A34" s="1"/>
      <c r="B34" s="5"/>
      <c r="C34" s="1"/>
      <c r="D34" s="1"/>
      <c r="E34" s="1"/>
      <c r="F34" s="60" t="s">
        <v>119</v>
      </c>
      <c r="G34" s="58">
        <v>7</v>
      </c>
      <c r="H34" s="58">
        <v>34</v>
      </c>
      <c r="I34" s="6"/>
      <c r="J34" s="1"/>
    </row>
    <row r="35" spans="1:17" ht="14.4">
      <c r="A35" s="1"/>
      <c r="B35" s="5"/>
      <c r="C35" s="1"/>
      <c r="D35" s="1"/>
      <c r="E35" s="1"/>
      <c r="F35" s="60" t="s">
        <v>118</v>
      </c>
      <c r="G35" s="58">
        <v>7</v>
      </c>
      <c r="H35" s="58">
        <v>19</v>
      </c>
      <c r="I35" s="6"/>
      <c r="J35" s="1"/>
    </row>
    <row r="36" spans="1:17" ht="14.4">
      <c r="A36" s="1"/>
      <c r="B36" s="5"/>
      <c r="C36" s="1"/>
      <c r="D36" s="1"/>
      <c r="E36" s="1"/>
      <c r="F36" s="60" t="s">
        <v>120</v>
      </c>
      <c r="G36" s="58">
        <v>7</v>
      </c>
      <c r="H36" s="58">
        <v>52</v>
      </c>
      <c r="I36" s="6"/>
      <c r="J36" s="1"/>
    </row>
    <row r="37" spans="1:17" ht="14.4">
      <c r="A37" s="1"/>
      <c r="B37" s="5"/>
      <c r="C37" s="1"/>
      <c r="D37" s="1"/>
      <c r="E37" s="1"/>
      <c r="F37" s="60" t="s">
        <v>121</v>
      </c>
      <c r="G37" s="58">
        <v>56</v>
      </c>
      <c r="H37" s="58">
        <v>45</v>
      </c>
      <c r="I37" s="6"/>
      <c r="J37" s="1"/>
    </row>
    <row r="38" spans="1:17">
      <c r="A38" s="1"/>
      <c r="B38" s="5"/>
      <c r="C38" s="1"/>
      <c r="D38" s="1"/>
      <c r="E38" s="1"/>
      <c r="F38" s="1"/>
      <c r="G38" s="1"/>
      <c r="H38" s="1"/>
      <c r="I38" s="6"/>
      <c r="J38" s="1"/>
    </row>
    <row r="39" spans="1:17" ht="14.4" thickBot="1">
      <c r="A39" s="1"/>
      <c r="B39" s="22"/>
      <c r="C39" s="23"/>
      <c r="D39" s="23"/>
      <c r="E39" s="23"/>
      <c r="F39" s="23"/>
      <c r="G39" s="23"/>
      <c r="H39" s="23"/>
      <c r="I39" s="35"/>
      <c r="J39" s="1"/>
    </row>
    <row r="40" spans="1:17">
      <c r="A40" s="1"/>
      <c r="B40" s="29"/>
      <c r="C40" s="24"/>
      <c r="D40" s="24"/>
      <c r="E40" s="24"/>
      <c r="F40" s="24"/>
      <c r="G40" s="24"/>
      <c r="H40" s="24"/>
      <c r="I40" s="25"/>
      <c r="J40" s="1"/>
      <c r="Q40" s="2" t="s">
        <v>49</v>
      </c>
    </row>
    <row r="41" spans="1:17" ht="14.4" thickBot="1">
      <c r="A41" s="1"/>
      <c r="B41" s="22"/>
      <c r="C41" s="23"/>
      <c r="D41" s="23"/>
      <c r="E41" s="23"/>
      <c r="F41" s="23"/>
      <c r="G41" s="23"/>
      <c r="H41" s="23"/>
      <c r="I41" s="8"/>
      <c r="J41" s="1"/>
    </row>
    <row r="42" spans="1:17" ht="18.600000000000001" thickBot="1">
      <c r="A42" s="1"/>
      <c r="B42" s="26" t="s">
        <v>50</v>
      </c>
      <c r="C42" s="27"/>
      <c r="D42" s="27"/>
      <c r="E42" s="75" t="s">
        <v>136</v>
      </c>
      <c r="F42" s="27"/>
      <c r="G42" s="27"/>
      <c r="H42" s="27"/>
      <c r="I42" s="28"/>
      <c r="J42" s="1"/>
    </row>
    <row r="43" spans="1:17" ht="6.75" customHeight="1" thickBot="1">
      <c r="A43" s="1"/>
      <c r="B43" s="86" t="s">
        <v>137</v>
      </c>
      <c r="C43" s="87"/>
      <c r="D43" s="88"/>
      <c r="E43" s="69"/>
      <c r="F43" s="69"/>
      <c r="G43" s="69"/>
      <c r="H43" s="69"/>
      <c r="I43" s="70"/>
      <c r="J43" s="1"/>
    </row>
    <row r="44" spans="1:17" ht="30" customHeight="1" thickBot="1">
      <c r="A44" s="1"/>
      <c r="B44" s="89"/>
      <c r="C44" s="90"/>
      <c r="D44" s="91"/>
      <c r="E44" s="74"/>
      <c r="F44" s="95" t="s">
        <v>102</v>
      </c>
      <c r="G44" s="97" t="s">
        <v>135</v>
      </c>
      <c r="H44" s="98"/>
      <c r="I44" s="71"/>
      <c r="J44" s="1"/>
    </row>
    <row r="45" spans="1:17" ht="15" customHeight="1" thickBot="1">
      <c r="A45" s="1"/>
      <c r="B45" s="89"/>
      <c r="C45" s="90"/>
      <c r="D45" s="91"/>
      <c r="E45" s="74"/>
      <c r="F45" s="96"/>
      <c r="G45" s="61" t="s">
        <v>133</v>
      </c>
      <c r="H45" s="61" t="s">
        <v>134</v>
      </c>
      <c r="I45" s="71"/>
      <c r="J45" s="1"/>
    </row>
    <row r="46" spans="1:17" ht="15" customHeight="1" thickBot="1">
      <c r="A46" s="1"/>
      <c r="B46" s="89"/>
      <c r="C46" s="90"/>
      <c r="D46" s="91"/>
      <c r="E46" s="74"/>
      <c r="F46" s="62" t="s">
        <v>57</v>
      </c>
      <c r="G46" s="76" t="s">
        <v>58</v>
      </c>
      <c r="H46" s="61">
        <v>50</v>
      </c>
      <c r="I46" s="71"/>
      <c r="J46" s="1"/>
    </row>
    <row r="47" spans="1:17" ht="15" customHeight="1" thickBot="1">
      <c r="A47" s="1"/>
      <c r="B47" s="89"/>
      <c r="C47" s="90"/>
      <c r="D47" s="91"/>
      <c r="E47" s="74"/>
      <c r="F47" s="63" t="s">
        <v>59</v>
      </c>
      <c r="G47" s="61" t="s">
        <v>60</v>
      </c>
      <c r="H47" s="61">
        <v>100</v>
      </c>
      <c r="I47" s="71"/>
      <c r="J47" s="1"/>
    </row>
    <row r="48" spans="1:17" ht="15" customHeight="1" thickBot="1">
      <c r="A48" s="1"/>
      <c r="B48" s="89"/>
      <c r="C48" s="90"/>
      <c r="D48" s="91"/>
      <c r="E48" s="74"/>
      <c r="F48" s="64" t="s">
        <v>61</v>
      </c>
      <c r="G48" s="61" t="s">
        <v>62</v>
      </c>
      <c r="H48" s="61">
        <v>175</v>
      </c>
      <c r="I48" s="71"/>
      <c r="J48" s="1"/>
    </row>
    <row r="49" spans="1:10" ht="15" customHeight="1" thickBot="1">
      <c r="A49" s="1"/>
      <c r="B49" s="89"/>
      <c r="C49" s="90"/>
      <c r="D49" s="91"/>
      <c r="E49" s="74"/>
      <c r="F49" s="65" t="s">
        <v>63</v>
      </c>
      <c r="G49" s="61" t="s">
        <v>64</v>
      </c>
      <c r="H49" s="61">
        <v>250</v>
      </c>
      <c r="I49" s="71"/>
      <c r="J49" s="1"/>
    </row>
    <row r="50" spans="1:10" ht="15" customHeight="1" thickBot="1">
      <c r="A50" s="1"/>
      <c r="B50" s="89"/>
      <c r="C50" s="90"/>
      <c r="D50" s="91"/>
      <c r="E50" s="74"/>
      <c r="F50" s="66" t="s">
        <v>65</v>
      </c>
      <c r="G50" s="61" t="s">
        <v>66</v>
      </c>
      <c r="H50" s="61">
        <v>325</v>
      </c>
      <c r="I50" s="71"/>
      <c r="J50" s="1"/>
    </row>
    <row r="51" spans="1:10" ht="15" customHeight="1" thickBot="1">
      <c r="A51" s="1"/>
      <c r="B51" s="89"/>
      <c r="C51" s="90"/>
      <c r="D51" s="91"/>
      <c r="E51" s="74"/>
      <c r="F51" s="67" t="s">
        <v>67</v>
      </c>
      <c r="G51" s="61" t="s">
        <v>68</v>
      </c>
      <c r="H51" s="61">
        <v>400</v>
      </c>
      <c r="I51" s="71"/>
      <c r="J51" s="1"/>
    </row>
    <row r="52" spans="1:10" ht="15" customHeight="1" thickBot="1">
      <c r="A52" s="1"/>
      <c r="B52" s="89"/>
      <c r="C52" s="90"/>
      <c r="D52" s="91"/>
      <c r="E52" s="74"/>
      <c r="F52" s="68" t="s">
        <v>69</v>
      </c>
      <c r="G52" s="61" t="s">
        <v>70</v>
      </c>
      <c r="H52" s="61" t="s">
        <v>71</v>
      </c>
      <c r="I52" s="71"/>
      <c r="J52" s="1"/>
    </row>
    <row r="53" spans="1:10" ht="15" customHeight="1" thickBot="1">
      <c r="A53" s="1"/>
      <c r="B53" s="92"/>
      <c r="C53" s="93"/>
      <c r="D53" s="94"/>
      <c r="E53" s="72"/>
      <c r="F53" s="72"/>
      <c r="G53" s="72"/>
      <c r="H53" s="72"/>
      <c r="I53" s="73"/>
      <c r="J53" s="1"/>
    </row>
  </sheetData>
  <mergeCells count="14">
    <mergeCell ref="C7:D7"/>
    <mergeCell ref="E7:F7"/>
    <mergeCell ref="G7:H7"/>
    <mergeCell ref="C9:D9"/>
    <mergeCell ref="E9:F9"/>
    <mergeCell ref="G9:H9"/>
    <mergeCell ref="C8:D8"/>
    <mergeCell ref="E8:F8"/>
    <mergeCell ref="G8:H8"/>
    <mergeCell ref="M24:N24"/>
    <mergeCell ref="B43:D53"/>
    <mergeCell ref="F44:F45"/>
    <mergeCell ref="G44:H44"/>
    <mergeCell ref="C25:D25"/>
  </mergeCells>
  <phoneticPr fontId="2" type="noConversion"/>
  <dataValidations count="1">
    <dataValidation type="list" allowBlank="1" showInputMessage="1" showErrorMessage="1" sqref="C8:H8" xr:uid="{B3276EAA-2EC6-412C-A3BC-857859DE8C0B}">
      <formula1>$F$30:$F$37</formula1>
    </dataValidation>
  </dataValidations>
  <pageMargins left="0.25" right="0.25" top="0.75" bottom="0.75" header="0.3" footer="0.3"/>
  <pageSetup paperSize="9"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19415a2c-3045-4769-8042-b2d573daa356">SKCW24DMUQ4M-1336727666-109026</_dlc_DocId>
    <_dlc_DocIdUrl xmlns="19415a2c-3045-4769-8042-b2d573daa356">
      <Url>https://mst239701.sharepoint.com/sites/Files/_layouts/15/DocIdRedir.aspx?ID=SKCW24DMUQ4M-1336727666-109026</Url>
      <Description>SKCW24DMUQ4M-1336727666-109026</Description>
    </_dlc_DocIdUrl>
    <lcf76f155ced4ddcb4097134ff3c332f xmlns="fb498895-1fcf-43b2-9aeb-261f653cd18b">
      <Terms xmlns="http://schemas.microsoft.com/office/infopath/2007/PartnerControls"/>
    </lcf76f155ced4ddcb4097134ff3c332f>
    <TaxCatchAll xmlns="19415a2c-3045-4769-8042-b2d573daa35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76313F781590242BBAABAAEA2B739C7" ma:contentTypeVersion="17" ma:contentTypeDescription="Create a new document." ma:contentTypeScope="" ma:versionID="1b7af052dc9ce21e1a60c1fdc02ccd6d">
  <xsd:schema xmlns:xsd="http://www.w3.org/2001/XMLSchema" xmlns:xs="http://www.w3.org/2001/XMLSchema" xmlns:p="http://schemas.microsoft.com/office/2006/metadata/properties" xmlns:ns2="19415a2c-3045-4769-8042-b2d573daa356" xmlns:ns3="fb498895-1fcf-43b2-9aeb-261f653cd18b" targetNamespace="http://schemas.microsoft.com/office/2006/metadata/properties" ma:root="true" ma:fieldsID="7c5ac2814085181bf1f5e9ecfc191dc1" ns2:_="" ns3:_="">
    <xsd:import namespace="19415a2c-3045-4769-8042-b2d573daa356"/>
    <xsd:import namespace="fb498895-1fcf-43b2-9aeb-261f653cd18b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DateTaken" minOccurs="0"/>
                <xsd:element ref="ns3:MediaServiceObjectDetectorVersions" minOccurs="0"/>
                <xsd:element ref="ns3:MediaServiceLocation" minOccurs="0"/>
                <xsd:element ref="ns3:MediaLengthInSecond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415a2c-3045-4769-8042-b2d573daa35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c27ef632-850c-4879-9790-cfc821f43517}" ma:internalName="TaxCatchAll" ma:showField="CatchAllData" ma:web="19415a2c-3045-4769-8042-b2d573daa3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498895-1fcf-43b2-9aeb-261f653cd1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a2125980-255a-4cd1-b09b-d6884cbb769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C47196EF-F8CC-4EF0-A8CA-F58A324727A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38C276A-4057-42F2-A27B-388D8C443F79}">
  <ds:schemaRefs>
    <ds:schemaRef ds:uri="http://schemas.microsoft.com/office/2006/documentManagement/types"/>
    <ds:schemaRef ds:uri="http://www.w3.org/XML/1998/namespace"/>
    <ds:schemaRef ds:uri="http://purl.org/dc/dcmitype/"/>
    <ds:schemaRef ds:uri="http://schemas.openxmlformats.org/package/2006/metadata/core-properties"/>
    <ds:schemaRef ds:uri="http://purl.org/dc/terms/"/>
    <ds:schemaRef ds:uri="19415a2c-3045-4769-8042-b2d573daa356"/>
    <ds:schemaRef ds:uri="http://schemas.microsoft.com/office/2006/metadata/properties"/>
    <ds:schemaRef ds:uri="http://schemas.microsoft.com/office/infopath/2007/PartnerControls"/>
    <ds:schemaRef ds:uri="fb498895-1fcf-43b2-9aeb-261f653cd18b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746DE140-2A09-48F5-837E-A50831F43E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415a2c-3045-4769-8042-b2d573daa356"/>
    <ds:schemaRef ds:uri="fb498895-1fcf-43b2-9aeb-261f653cd1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94625C51-17BE-4B36-A30C-17C71781F1AE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DE-GEE-Tool</vt:lpstr>
      <vt:lpstr>FR-GEE-Tool</vt:lpstr>
      <vt:lpstr>IT-GEE-Tool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GEAK FS FHNW</dc:creator>
  <cp:keywords/>
  <dc:description/>
  <cp:lastModifiedBy>Selina Heimann | Minergie</cp:lastModifiedBy>
  <cp:revision/>
  <dcterms:created xsi:type="dcterms:W3CDTF">2026-08-03T14:24:02Z</dcterms:created>
  <dcterms:modified xsi:type="dcterms:W3CDTF">2026-09-02T07:52:14Z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0x010100E76313F781590242BBAABAAEA2B739C7</vt:lpwstr>
  </property>
  <property fmtid="{D5CDD505-2E9C-101B-9397-08002B2CF9AE}" pid="3" name="_dlc_DocIdItemGuid">
    <vt:lpwstr>8391d94a-132e-4182-97b0-6efa45da3773</vt:lpwstr>
  </property>
  <property fmtid="{D5CDD505-2E9C-101B-9397-08002B2CF9AE}" pid="4" name="MediaServiceImageTags">
    <vt:lpwstr/>
  </property>
</Properties>
</file>